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A-Strategické plánování" sheetId="1" r:id="rId1"/>
    <sheet name="B-Rozvojové projekty" sheetId="2" r:id="rId2"/>
    <sheet name="C-Ostatní" sheetId="3" r:id="rId3"/>
  </sheets>
  <definedNames>
    <definedName name="_xlnm._FilterDatabase" localSheetId="1" hidden="1">'B-Rozvojové projekty'!$A$2:$P$42</definedName>
    <definedName name="_xlnm.Print_Titles" localSheetId="1">'B-Rozvojové projekty'!$2:$2</definedName>
    <definedName name="_xlnm.Print_Area" localSheetId="1">'B-Rozvojové projekty'!$A$1:$P$33</definedName>
  </definedNames>
  <calcPr fullCalcOnLoad="1"/>
</workbook>
</file>

<file path=xl/sharedStrings.xml><?xml version="1.0" encoding="utf-8"?>
<sst xmlns="http://schemas.openxmlformats.org/spreadsheetml/2006/main" count="610" uniqueCount="282">
  <si>
    <t>P1 - APRM 2017, oddíl B - Rozvojové projekty</t>
  </si>
  <si>
    <t>P1 - APRM 2017, oddíl C - Ostatní</t>
  </si>
  <si>
    <t>Cyklistická doprava na území města trpí řadou problémů, jako je nespojistost infrastruktury nebo nedostupnost centrální části města. Strategie cyklistické dopravy souhrnně pojmenuje hlavní problémy, vydefinuje směry rozvoje a přinese návrh projektů, vhodných pro realizaci s využitím dotací EU v novém programovém období.
Koncept strategie byl zpracováván v rámci projektu Meziobecní spolupráce, který realizoval Svaz měst a obcí ČR bez finanční spoluúčasti města. Dopracování strategie proběhne v návaznosti na zpracování Strategického rámce udržitelné městské mobility Zlín.</t>
  </si>
  <si>
    <t>Rekonstrukce a vybavení zahrady Rehabilitačního stacionáře pro postižené děti. Realizace je nutná pro zajištění bezpečnosti dětí vzhledem k jejich aktuálnímu zdravotnímu stavu.</t>
  </si>
  <si>
    <t>Předmětem projektu je vybudování infrastruktury pro podporu technického a přírodovědného vzdělávání vč. zajištění bezbariérovosti a vybudování konektivity školy. Bude vybudována dvoupodlažní přístavba se 4 učebnami s kapacitou 28 žáků v každé učebně. Součástí je i vybavení učeben a dodávka pomůcek. Realizace bude probíhat v roce 2018 v případě získání dotace z Integrovaného regionálního operačního programu MMR.</t>
  </si>
  <si>
    <t>Cílem je vyváženým způsobem regulovat rozvoj centra města a zajistit vysokou kvalitu veřejného prostoru v něm. Je plněno po 5 etapách, každá etapa bude odevzdána do 4 měsíců od odevzdání předchozí. Konečný termín s ohledem na zákonný průběh projednávání etap plánu nelze přesně určit. Většina etap je projednána a připravena k předložení ZMZ.</t>
  </si>
  <si>
    <t>Regulační plán, jakožto páteřní nástroj řešení dlouhodobě zanedbávané situace ve čtvrtích baťovského bydlení. Pilotní projekt na Zálešnou však z důvodu velkého spektra problémových okruhů zahrnuje i doprovodná opatření jako zapojení občanů do procesu a podrobné akční plány. V současné době je zvažováno směřování dalšího postupu.</t>
  </si>
  <si>
    <t>ORIA
+OMZ</t>
  </si>
  <si>
    <t>Odkanalizování místní části jako postupný krok k odkanalizování celého města. V současné době probíhá realizace stavby. Na akci přidělena dotace z rozpočtu Ministerstva Zemědělství ČR ve výši 5,990 mil. Kč.</t>
  </si>
  <si>
    <t>Odkanalizování místní části jako postupný krok k odkanalizování celého města. Projekt pro realizaci je zpracován, vyřízena platná legislativa. Po přidělení financí možno stavbu zahájit.
Byla podána žádost o dotaci z rozpočtu MZe ČR.</t>
  </si>
  <si>
    <t>neznámé</t>
  </si>
  <si>
    <t>*Počet poskytnutých investičních příspěvků</t>
  </si>
  <si>
    <t>OEaM+
ZOO Lešná</t>
  </si>
  <si>
    <t>3 příspěvky</t>
  </si>
  <si>
    <t>V roce 2017 město poskytuje ZOO Lešná investiční příspěvky na:
- Oplocení pozemků expozice Karibuni
- Výstavbu expozice Tamandua
- Trafostanice a přeložka vysokého napětí v expozici Karibuni</t>
  </si>
  <si>
    <t xml:space="preserve">1.12. 2017 dokončení studie jako podkladu pro projektovou dokumentaci stavebního a dalších řízení pro realizaci nové moderní třídírny v areálu Integrovaného centra nakládání s odpady Suchý důl Zlín. Zařízení současné třídírny je z roku 1996 a je již technicky a kapacitně nevyhovující. </t>
  </si>
  <si>
    <t>Řízení přípravy a realizace projektů statutárního města Zlína není upraveno zvláštním interním předpisem, ačkoli se jedná o významnou oblast, postihující rozvoj města. Absence předpisu je citelná zejména v případech velkých projektů a dále s ohledem na obtížnou koordinaci značného počtu projektových záměrů. V rámci úkolu bude zpracován interní předpis, který upraví projektový management pro velké projekty a zajistí koordinaci projektů ve všech jejich fázích (záměry, připravované projekty, projekty v realizaci, projekty realizované a v udržitelnosti) prostřednictvím prostředí GIS. Interní předpis bude zpracován v návaznosti na pořízení elektronického nástroje pro řízení projektů, který bude zakoupen v rámci projektu "Zajištění přenosu dat a informací v územní samosprávě SMZ".</t>
  </si>
  <si>
    <t>Částky uvedené ve sloupci "Finanční prostředky 2017" odpovídají vyčleněným prostředkům v rozpočtu města; tato částka nemusí odpovídat reálnému čerpání. Částka uvedená ve sloupci "Celkové finanční prostředky" představuje aktuální odhad. Z tohoto důvodu mohou nastat i situace, kdy částka Celkových finančních prostředků je nižší, než částka Finančních prostředků v daném roce.</t>
  </si>
  <si>
    <t>MAP je prioritně zaměřen na rozvoj kvalitního a inkluzívního vzdělávání dětí a žáků do 15 let. Je zaměřen na vytvoření analýzy, strategického rámce do roku 2023 a akčního plánu v území. Bude podpořena spolupráce různých zřizovatelů, škol a ostatních aktérů ve vzdělávání. Spolupracují obce Fryšták, Lhota, Lípa, Lukov, Mysločovice, Racková, Sazovice, Tečovice, a Želechovice nad Dřevnicí. Od 1.9.2016 byla zahájena realizační fáze. Nositelem je SMZ. Byla přidělena dotace z Operačního programu Výzkum, vývoj a vzdělávání. Finanční spoluúčast města je 5 %.</t>
  </si>
  <si>
    <t>Podpora místních částí je klíčovým prvkem zachování celistvosti statutárního města Zlína. Od roku 2009 dochází k vyčlenění finančních prostředků pro 15 místních částí v objemu 25 mil. Kč, a to k zajištění drobných nezbytných investičních akcí a podpoře aktivit spolků a sdružení na území jednotlivých místních částí.
Ke každoročně vyčleňované částce jsou připočteny převody nevyčerpaných zůstatků KMČ z minulého roku. Částka je postupně převáděna na konkrétní investiční akce.</t>
  </si>
  <si>
    <t>nerelevantní</t>
  </si>
  <si>
    <t>Projekt řeší stavbu chybějícího úseku městské obslužné cyklostezky napříč centrem města podél Tř. T. Bati. Stavba je připravena, proběhlo výběrové řízení, realizace v průběhu roku 2017.
Financování bude řešeno prostřednictvím dotací z Integrovaného regionálního operačního programu v rámci IPRÚ Zlín.</t>
  </si>
  <si>
    <t>3 470 m</t>
  </si>
  <si>
    <t>připraveno na dotační výzvu pro rok 2018, zatím nevysoutěžen zhotovitel. Navigační systém - modernizace a rozšíření služeb pro motoristy v oblasti parkování (aktuální informace kapacitního parkování). Závorový systém - modernizace služeb parkování z hlediska bezpečnosti (automatizováný systém parkování formou bezoblužných závor). Rozšíření možností plateb za parkování formou platebních karet, sms...</t>
  </si>
  <si>
    <t>Zpracovaná analytická část strategie ZLÍN 2020 poukázala na některé poměrně závažné nedostatky a dosud neřešené záležitosti týkající se oblasti dopravy na území města Zlína a v blízkém okolí. Generel dopravy města Zlína bude komplexně řešit podobu dopravní sítě města Zlína, a to včetně modelace zátěžových stavů a hodnocení vývoje dělby přepravní práce. Jedná se o zajištění celkového koncepčního materiálu (z hlediska plošného rozsahu, druhů dopravy a časových horizontů).
V roce 2014 byl vybrán zpracovatel a byly zahájeny analytické práce. V roce 2015 byla zpracována analytická část. V roce 2016 byl zpracován dopravní model a návrhová část dokumentu, v závěru roku proběhlo veřejné projednání. V roce 2017 je řešno vypořádání připomínek, finální úpravy a schvalovací proces.</t>
  </si>
  <si>
    <t>Jedná se o strategický dokument nutný jako podklad pro získání dotací v oblastech rozvoje veřejné hromadé dopravy, bezmotorové dopravy a dopravně-bezpečnostních úprav. SUMF bude zpracován pro širší území obsluhované systémem MHD, tj. Zlín, Otrokovice, Tečovice a Želechovice nad Dřevnicí.</t>
  </si>
  <si>
    <t>Rekonstrukce bytových jednotek v bytovém domě Zlín, Okružní 4699 - etapa 2016-2017</t>
  </si>
  <si>
    <t>7 ks
1 ks</t>
  </si>
  <si>
    <t>OŠ+
ORIA</t>
  </si>
  <si>
    <t>* Počet rekonstruovaných bytových jednotek</t>
  </si>
  <si>
    <t>OdPP</t>
  </si>
  <si>
    <t>Regenerace panelového sídliště Malenovice - 4., 5. a 6. etapa</t>
  </si>
  <si>
    <t>2836
17
2977
17
3100
17</t>
  </si>
  <si>
    <t>Revitalizace městského tržiště Pod kaštany</t>
  </si>
  <si>
    <t>14 lůžek</t>
  </si>
  <si>
    <t>Rozšíření služby sociální rehabilitace pro osoby s duševním onemocněním o službu pobytovou (objekt na ul. Bří Sousedíků)</t>
  </si>
  <si>
    <t>* Navýšená kapacita sociální služby</t>
  </si>
  <si>
    <t>OSV+
ORIA</t>
  </si>
  <si>
    <t>Dopravní napojení lokality Boněcká louka, Příluky</t>
  </si>
  <si>
    <t>* Realizovaná akce</t>
  </si>
  <si>
    <t>* Realizace akce</t>
  </si>
  <si>
    <t>Odkanalizování místní části Klečůvka</t>
  </si>
  <si>
    <t>Odkanalizování místní části Velíková</t>
  </si>
  <si>
    <t>1.3-2</t>
  </si>
  <si>
    <t>ZŠ Mikoláše Alše - výstavba dopravnho hřiště, rekonstrukce sociálního zařízení a rozvodů vody</t>
  </si>
  <si>
    <t>Číslo úkolu</t>
  </si>
  <si>
    <t>Navrhovatel</t>
  </si>
  <si>
    <t>Tematická oblast (SRMZ)</t>
  </si>
  <si>
    <t>Podoblast (SRMZ)</t>
  </si>
  <si>
    <t>Opatření (SRMZ)</t>
  </si>
  <si>
    <t>Název úkolu</t>
  </si>
  <si>
    <t>Výstup úkolu</t>
  </si>
  <si>
    <t>Kvantifikace výstupu úkolu</t>
  </si>
  <si>
    <t>Garant</t>
  </si>
  <si>
    <t>Realizátor</t>
  </si>
  <si>
    <t>Termín splnění</t>
  </si>
  <si>
    <t>Komentář</t>
  </si>
  <si>
    <t>TO 3 - Doprava a technická infrastruktura</t>
  </si>
  <si>
    <t>3.1 Silniční a železniční síť, technická infrastruktura</t>
  </si>
  <si>
    <t>1 ks</t>
  </si>
  <si>
    <t>3.1-2</t>
  </si>
  <si>
    <t>ORG</t>
  </si>
  <si>
    <t>Celkové finanční prostředky
(v tis. Kč)</t>
  </si>
  <si>
    <t>ORIA</t>
  </si>
  <si>
    <t>3.2 Udržitelné městské dopravní systémy</t>
  </si>
  <si>
    <t>1 ks
1 ks</t>
  </si>
  <si>
    <t>OKaRDS</t>
  </si>
  <si>
    <t>* Zpracovaná projektová dokumentace
* Realizovaná akce</t>
  </si>
  <si>
    <t>3.1-4</t>
  </si>
  <si>
    <t>3.2-2</t>
  </si>
  <si>
    <t>MUDr. Miroslav Adámek - primátor</t>
  </si>
  <si>
    <t>RNDr. Bedřich Landsfeld - náměstek primátora</t>
  </si>
  <si>
    <t>TO 4 - Životní a fyzické prostředí města</t>
  </si>
  <si>
    <t>TO 1 - Obyvatelstvo, bydlení a občanská vybavenost</t>
  </si>
  <si>
    <t>1.2 Sociální služby, sociální inkluze, bezpečnost, zdraví</t>
  </si>
  <si>
    <t>1.2-1</t>
  </si>
  <si>
    <t>OŠ</t>
  </si>
  <si>
    <t>1.3 Vzdělávání</t>
  </si>
  <si>
    <t>TO 2 - Ekonomický rozvoj a trh práce</t>
  </si>
  <si>
    <t>-</t>
  </si>
  <si>
    <t>Revitalizace území Díly III. - IV. - Morýsovy domy</t>
  </si>
  <si>
    <t>OSV</t>
  </si>
  <si>
    <t>* Schválený plán</t>
  </si>
  <si>
    <t>OKC + OK</t>
  </si>
  <si>
    <t>TO 1 - Obyvatelstvo, bydlení a občanská vybavenost
TO 2 - Ekonomický rozvoj a trh práce</t>
  </si>
  <si>
    <t>1.4 Kultura, sport a další volnočasové aktivity
2.3 Cestovní ruch</t>
  </si>
  <si>
    <t>1.4-1
2.3-1</t>
  </si>
  <si>
    <t>Plán dalšího rozvoje a fungování KUC</t>
  </si>
  <si>
    <t>OKaRDS + OdKP</t>
  </si>
  <si>
    <t>OdKP</t>
  </si>
  <si>
    <t>3.2-3</t>
  </si>
  <si>
    <t>Strategie rozvoje cyklistické dopravy na území statutárního města Zlína do roku 2025</t>
  </si>
  <si>
    <t>*Schválená strategie</t>
  </si>
  <si>
    <t>Josef Novák - člen rady</t>
  </si>
  <si>
    <t>OdKP + OKaRDS</t>
  </si>
  <si>
    <t>TO 5 - Řízení a správa města</t>
  </si>
  <si>
    <t>není</t>
  </si>
  <si>
    <t>zatím nepřidělen</t>
  </si>
  <si>
    <t>Bc. Kateřina Francová - náměstkyně primátora</t>
  </si>
  <si>
    <t>5.2
5.5</t>
  </si>
  <si>
    <t>Procesní úprava projektového řízení na MMZ</t>
  </si>
  <si>
    <t>* Schválená směrnice</t>
  </si>
  <si>
    <t>OKP</t>
  </si>
  <si>
    <t>5.3</t>
  </si>
  <si>
    <t>* Přidělení a využití finančních prostředků určených pro místní části SMZ</t>
  </si>
  <si>
    <t>OKP + věcně příslušné útvary MMZ</t>
  </si>
  <si>
    <t>TO 4 - Životní a fyzicé prostředí města</t>
  </si>
  <si>
    <t>4.1 Prostorová struktura města</t>
  </si>
  <si>
    <t>OEaM</t>
  </si>
  <si>
    <t>4.1-3</t>
  </si>
  <si>
    <t>Regulační plán centra Zlína</t>
  </si>
  <si>
    <t>Mgr. Patrik Kamas - náměstek primátora</t>
  </si>
  <si>
    <t>Cílem projektu je důstojné připomenutí 700. výročí první písemné zmínky o městu Zlínu.V roce 2017 je sestavován obah publikace.</t>
  </si>
  <si>
    <t>Cílem projektu je rekonstrukce nyní nevyužitého objektu Velkého kina a jeho přeměna a využití k původnímu účelu. Konstrukce střechy v havarijním stavu, objekt je z bezpečnostních důvodů uzavřen. 31.10.2017 proběhne jednání odborného kolokvia na téma možnosti udržitelnosti objektu VK.</t>
  </si>
  <si>
    <t>Silnice II/490: Propojení R 49 - I/49 - 3 úsek "Obchvat Zálešné"</t>
  </si>
  <si>
    <t>3.1-1</t>
  </si>
  <si>
    <t>Regenerace panelového sídliště Zlín - Podhoří</t>
  </si>
  <si>
    <t>1.1 Bydlení</t>
  </si>
  <si>
    <t>1.1-1</t>
  </si>
  <si>
    <t>Rekonstrukce křižovatky ulic
K Pasekám - Pasecká - Stráže a Pasecká - Klabalská</t>
  </si>
  <si>
    <t>OKaPP</t>
  </si>
  <si>
    <t>1.1-2</t>
  </si>
  <si>
    <t>Regenerace baťovského bydlení - pilotní projekt Zálešná</t>
  </si>
  <si>
    <t>* Schválený regulační plán
* Realizace doprovodných opatření</t>
  </si>
  <si>
    <t>1.4 Kultura, sport a další volnočasové aktivity</t>
  </si>
  <si>
    <t>1.4-2</t>
  </si>
  <si>
    <t>Rekonstrukce objektu památníku Tomáše Bati včetně výstavby provozního zázemí v budově Gymnázia T.G.M.</t>
  </si>
  <si>
    <t>OKaPP +
ORIA</t>
  </si>
  <si>
    <t>Ondřej Běták - náměstek primátora</t>
  </si>
  <si>
    <t>Stacionář Nivy - Zážitková zahrada</t>
  </si>
  <si>
    <t>1.2-3</t>
  </si>
  <si>
    <t>Rekonstrukce koupelen v bytovém domě Zálešná I/4057</t>
  </si>
  <si>
    <t>1.1-4</t>
  </si>
  <si>
    <t>* Počet dokončených etap regenerace sídliště</t>
  </si>
  <si>
    <t>3 etapy</t>
  </si>
  <si>
    <t>Rekonstrukce bytového domu ve Zlíně, tř.T.Bati 1010, pro účely chráněného bydlení osob s mentál.ním postižením</t>
  </si>
  <si>
    <t>OSV +
ORIA</t>
  </si>
  <si>
    <t>Mgr. Patrik Kamas, náměstek primátora</t>
  </si>
  <si>
    <t>* Rekonstruovaná zahrada s bezpečnostními prvky</t>
  </si>
  <si>
    <t>* Nové dopravní hřiště
* Rekonstruované sociální zázemí</t>
  </si>
  <si>
    <t>1 ks
1  ks</t>
  </si>
  <si>
    <t>* Počet nových malometrážních bytů
* Počet nových kancelářských místností</t>
  </si>
  <si>
    <t>1 ks
1 ks</t>
  </si>
  <si>
    <t>1 ks
10 ks</t>
  </si>
  <si>
    <t>?</t>
  </si>
  <si>
    <t>Zařizovací předměty v koupelnách i kuchyňské linky v BD na Zálešné I 4057, ve kterém jsou byty zvláštního určení,  jsou dožité (z r. 1964).  I. etapa ukončena a předána. Probíhá realizace další etapy a připravuje se výběrové řízení na III. etapu (39 bj.) s realizací v r. 2018.</t>
  </si>
  <si>
    <t>2929
6233
5544</t>
  </si>
  <si>
    <t>Postupná rekonstrukce jednotlivých městských bytů v tzv. I. segmentu na Jižních Svazích - koupelny, nové kuchyňské linky, vestavěné skříně, nové podlahové krytiny. Bytové jednotky vyžadují rekonstrukci s ohledem na stav a zastaralost. Rekonstrukce probíhá.</t>
  </si>
  <si>
    <t>Rekonstrukce obvodového pláště, zateplení, oprava lodžiíí, vstupu, schránek bytového domu Družstevní 4509, 760  05 Zlín. Bytový  vyžaduje dům vyžaduje rekonstrukci s ohledem na stav, zastaralost a zlepšení tepelně technických vlastností budovy. Rekonstrukce probíhá.</t>
  </si>
  <si>
    <t>Cílem je zjistit podmínky pro provoz sociální služby chráněného bydlení pro osoby s mentálním postižením, rekonstruovat a pořídit základní vybavení 7 bytových jednotek a zázemí pro sociální služby. Úkol je součástí Střednědobého plánu SSL na období 2013 - 2017.
Realizace probíhá.
Financování je řešeno prostřednictvím dotací z Integrovaného regionálního operačního programu v rámci IPRÚ Zlín.</t>
  </si>
  <si>
    <t>3007
6233</t>
  </si>
  <si>
    <t>Rekonstrukce areálu sportoviště - víceúčelové hřiště s umělým povrchem, atletická dráha, in-line dráha, hřiště na beachvolejbal, beachfotbal, hřiště pro malou kopanou a dětské hřiště. Slouží pro základní školu a v odpoledních hodinách pro veřejnost.</t>
  </si>
  <si>
    <t>Tržiště je zastaralé, v zanedbaném stavu, vyžaduje rozsáhlou rekonstrukci do podoby odpovídající potřebám současné doby.
Aktuální stav přípravy: probíhá zpracování další studie proveditelnosti tržiště.</t>
  </si>
  <si>
    <t>Plán bude řešit další rozvoj a fungování Kongresového centra Zlín s ohledem na skončení udržitelnosti projektu financujícího jeho vybudování na konci roku 2017. Koncem roku 2015  také uplynula pětiletá lhůta od uplatnění nadměrného odpočtu (vratky) DPH při pořízení investice KUC , takže pomine hrozba krácení tohoto odpočtu při neekonomické činnosti OKC. Součástí plánu tedy bude i rozhodnutí, zda od následujícího období pořádat akce ve vlastní režii.
V roce 2014 byla ustavena pracovní skupina pro zpracování plánu. Termín setkání pracovní skupiny je v listopadu 2017.</t>
  </si>
  <si>
    <t>Postupná obnova dětských hřišť na území města v souladu s koncepcí.
V roce 2017 budou dokončeny rekonstrukce následujících dětských hřišť:
- rekonstrukce stávajícího DH 234 a 235 Jižní Svahy  II.
- rekonstrukce stávajícího DH 385 Veliková
- rekonstrukce stávajícího hřiště 214 Jižní Svahy I.
Připravované realizace na rok 2018
- rekonstrukce stávajícího sportoviště 216 Jižní Svahy I.                                       
Mimo uvedené komplexní rekonstrukce probíhají dílčí opravy na řadě dalších hřišť.
Položka má dlouhodobý charakter; jednotlivé stavby, modernizace či dílčí opravy jsou průběžně zařazovány a dokončovány napříč jednotlivých let. S ohledem na to není možné stanovit celkové výdaje za položku a sledování výdajů v předchozích letech není v tomto případě z pohledu akčního plánu relevantní.</t>
  </si>
  <si>
    <t xml:space="preserve">* Počet modernizovaných dětských hřišť (rekonkstrukce stávajících)
</t>
  </si>
  <si>
    <t>3 ks</t>
  </si>
  <si>
    <t>OVS</t>
  </si>
  <si>
    <t>Zavádění systému managementu hospodaření s energií v podobě energetického managementu pro objekty v majetku SMZ</t>
  </si>
  <si>
    <t>MUDr. Miroslav Adámek</t>
  </si>
  <si>
    <t>Posouzení vhodnosti objektů pro energeticky úsporné řešení metodou EPC u objektů v majetku SMZ</t>
  </si>
  <si>
    <t>*Procesní úprava jako nástroj v oblasti úspor energie</t>
  </si>
  <si>
    <t>1 procesní úprava</t>
  </si>
  <si>
    <t>1 Procesní úprava</t>
  </si>
  <si>
    <t>Posouzení vhodností pro realizaci energetických úspor metodou EPC bude provedeno u 51 objektů v majetku města. Projekt podpořen dotací, výše dotace 198 800 Kč z dotačního programu MPO Efekt. Následovat bude rozhodnutí o případném výběru vhodných objektů k realizaci.</t>
  </si>
  <si>
    <t>Procesní úprava se zavádí jako nástroj pro úspory energe. Podpořenodotací ve výši203 280 Kč z dotačního programu MPO Efekt. Následovat bude implementace nové procesní úpravy.</t>
  </si>
  <si>
    <t>OKC + OKaPP + OdKP</t>
  </si>
  <si>
    <t>Generel dopravy pro město Zlín</t>
  </si>
  <si>
    <t>* Schválená strategie</t>
  </si>
  <si>
    <t>OPKaS</t>
  </si>
  <si>
    <t>1.2-2</t>
  </si>
  <si>
    <t>*Schválená koncepce</t>
  </si>
  <si>
    <t>Jedná se o dokument, který definuje problémy města, rizikové skupiny a možné oblasti prevence a jehož zpracování vyžaduje MV ČR pro případ, že by město žádalo o dotaci na tyto projekty.</t>
  </si>
  <si>
    <t>Plán odpadového hospodářství statutárního města Zlína na období let 2017 - 2021</t>
  </si>
  <si>
    <t>OŽPaZ</t>
  </si>
  <si>
    <t>4.2 Životní prostředí</t>
  </si>
  <si>
    <t>4.2-2</t>
  </si>
  <si>
    <t>*Schválený plán</t>
  </si>
  <si>
    <t xml:space="preserve">Křižovatka ul. Mostní  x  ul. Březnická – narovnání a přechody pro chodce
</t>
  </si>
  <si>
    <t>Silniční napojení průmyslové zóny Zlín - východ (Příluky) a oprava navazujících komunikací</t>
  </si>
  <si>
    <t>Rekonstrukce komunikace ul. Bří Sousedíků, Zlín</t>
  </si>
  <si>
    <t>Dopravně-urbanistická studie části areálu Svit</t>
  </si>
  <si>
    <t>* Délka vybudované cyklostezky</t>
  </si>
  <si>
    <t>Stezka pro pěší a cyklisty podél Tř.T.Bati, ul. Lorencova - Podvesná XVII.</t>
  </si>
  <si>
    <t>Sportoviště u ZŠ Okružní 4685, Zlín</t>
  </si>
  <si>
    <t>OMZ, OPKaS</t>
  </si>
  <si>
    <t>RNDr. Bedřich Landsfeld - náměstek primátora
Ondřej Běták - náměstek primátora</t>
  </si>
  <si>
    <t>ORIA + OKaPP</t>
  </si>
  <si>
    <t>OKaPP + OPP</t>
  </si>
  <si>
    <t>Mgr. Patrik Kamas - náměstek primátora
Ing. et Ing. Jiří Korec - náměstek primátora</t>
  </si>
  <si>
    <t>Obnova kulturní památky Velké kino</t>
  </si>
  <si>
    <t>5.1</t>
  </si>
  <si>
    <t>Publikace Akademické dějiny Zlína</t>
  </si>
  <si>
    <t>* Publikace</t>
  </si>
  <si>
    <t>* Pořízený regulační plán</t>
  </si>
  <si>
    <t>* Pořízená studie</t>
  </si>
  <si>
    <t>1 publikace</t>
  </si>
  <si>
    <t>Ing. et Ing. Jiří Korec - náměstek primátora</t>
  </si>
  <si>
    <t>5 ks</t>
  </si>
  <si>
    <t>1.3.2</t>
  </si>
  <si>
    <t>Místní akční plán rozvoje vzdělávání v ORP Zlín</t>
  </si>
  <si>
    <t>1 plán</t>
  </si>
  <si>
    <t>OŠ+
OdKP</t>
  </si>
  <si>
    <t>2904      3055</t>
  </si>
  <si>
    <t>Plán je zpracováván na základě zákonné povinnosti vyplývající ze zákona č. 185/2001 Sb., o odpadech. Obsahem je vyhodnocení stávajícího odpadového hospodářství a bude řešit další rozvoj a fungování pro období let 2017 - 2021.</t>
  </si>
  <si>
    <t xml:space="preserve">Zlín - Jižní svahy, propojení Podlesí - Kocanda, včetně úpravy prostoru Točny a silnice III. třídy
</t>
  </si>
  <si>
    <t>Terminál dopravy Zlín střed</t>
  </si>
  <si>
    <t>Zpracování se připravuje, zahrnuto do žádosti k výzvě č. 58 OPZ. Dokument bude řešit rozvoj informační infrastruktury SMZ ve střednědobém až dlouhodobém časovém horizontu.</t>
  </si>
  <si>
    <t>Financování do 31.12.2016
(v tis. Kč)</t>
  </si>
  <si>
    <t>Finanční prostředky 2017 (v tis. Kč)</t>
  </si>
  <si>
    <t>Střednědobý plán sociálních a souvisejících služeb ve Zlíně na období 2018 - 2019</t>
  </si>
  <si>
    <t>OI</t>
  </si>
  <si>
    <t>Informační strategie města Zlína</t>
  </si>
  <si>
    <t>3.2-2
3.2-3</t>
  </si>
  <si>
    <t>Strategický  rámec udržitelné městské mobility Zlín (SUMF)</t>
  </si>
  <si>
    <t>Koncepce prevence kriminality města Zlína na roky 2018 - 2020</t>
  </si>
  <si>
    <t>OdKP + ORIA + OKaRDS</t>
  </si>
  <si>
    <t>2791
3236
01</t>
  </si>
  <si>
    <t>Priority komisí místních částí v roce 2017</t>
  </si>
  <si>
    <t>Třídírna odpadů - projektová dokumentace</t>
  </si>
  <si>
    <t>Plán sociálních služeb na období let 2018 - 2019, nezbytný dokument pro SMZ a organizace působící v sociálních službách pro jeho občany (podpora projektů - podmínka ZK, MPSV). Zpracování zajištěno interně.</t>
  </si>
  <si>
    <t>57 bytů</t>
  </si>
  <si>
    <t>ORIA+OŠ</t>
  </si>
  <si>
    <t>Projekt řeší vybudování multifunkční plochy, příjezdové komunikace a rozšíření kompostovací plochy.
Manipulační a kompostovací plocha je navržena z asfaltobetonu. Budou zde vybudovány  boxy na odpad a na kompost.</t>
  </si>
  <si>
    <t>Zpevněná plocha pro úpravu objemného odpadu (Multifunkční plocha a rozšířeníkompostárny)</t>
  </si>
  <si>
    <t>15 000 ORIA
16 000 OŽPaZ</t>
  </si>
  <si>
    <t>OŽPaZ
+ORIA</t>
  </si>
  <si>
    <t>29.9.2017
1.10.2017</t>
  </si>
  <si>
    <t>Úkol zahrnuje dvě stavby:
 - Sportovní zázemí hřiště Paseky
 - Vybudování sportovního hřiště Jaroslavice - lokalita pod autoservisem</t>
  </si>
  <si>
    <t>3129
2552
06</t>
  </si>
  <si>
    <t>* Počet nových sportovišť
* Počet modernizovaných sportovišť</t>
  </si>
  <si>
    <t>2551
14</t>
  </si>
  <si>
    <t>2550
15</t>
  </si>
  <si>
    <t>Prštenská příčka</t>
  </si>
  <si>
    <t>Cyklistická stezka Příluky - Lůžkovice - Klečůvka</t>
  </si>
  <si>
    <t>3.2-4</t>
  </si>
  <si>
    <t>Navigační parkovací systém včetně závorového systému</t>
  </si>
  <si>
    <t>*Realizace akce</t>
  </si>
  <si>
    <t>1.3-1</t>
  </si>
  <si>
    <t>Přístavba Základní školy Zlín, Kvítková</t>
  </si>
  <si>
    <t>Rekonstrukce obvodového pláště bytového domu Družstevní 4509</t>
  </si>
  <si>
    <t>2.3 Cestovní ruch</t>
  </si>
  <si>
    <t>2.3-1</t>
  </si>
  <si>
    <t>Investice do rozvoje ZOO Lešná</t>
  </si>
  <si>
    <t>3161
3184
3280</t>
  </si>
  <si>
    <t xml:space="preserve">OdPP +
OKaPP </t>
  </si>
  <si>
    <t>Ondřej Běták - náměstek primátora,
Mgr. Patrik Kamas - náměstek</t>
  </si>
  <si>
    <t>2.1 Ekonomický rozvoj</t>
  </si>
  <si>
    <t>2.1-2</t>
  </si>
  <si>
    <t>Aktualizace internetové prezentace města pro investory</t>
  </si>
  <si>
    <t>* Aktualizovaná sekce internetových stránek</t>
  </si>
  <si>
    <t>Sekce internetových stránek SMZ, zaměřená na podnikatele, obsahuje neaktuální informace a nedostatečně prezentuje silné stránky města. Sekce bude aktualizována v české i anglické verzi. Městu bude prostřednictvím nové prezentace aktivně usilovat o atrakci investorů, kteří zajistí tvorbu nových pracovních míst. Realizace proběhne po etapách.</t>
  </si>
  <si>
    <t>1410 m</t>
  </si>
  <si>
    <t>2985
2948 6233</t>
  </si>
  <si>
    <t>Obnova dětských hřišť podle koncepce</t>
  </si>
  <si>
    <t>OMZ</t>
  </si>
  <si>
    <t>Výstavba a modernizace hřišť a sportovišť pro širokou veřejnost</t>
  </si>
  <si>
    <t>Ing. et Ing. Jiří Korec - náměstek primátora,      Mgr. Patrik Kamas - náměstek primátora</t>
  </si>
  <si>
    <t>Bc. Kateřina Francová - náměstkyně primátora,              Mgr. Patrik Kamas - náměstek primátora</t>
  </si>
  <si>
    <t>Stadion mládeže - oprava opěrné zdi a tribuny</t>
  </si>
  <si>
    <t xml:space="preserve">
2852
2859
3130           6211</t>
  </si>
  <si>
    <t>Ondřej Běták - náměstek primátora,                          Mgr. Patrik Kamas - náměstek primátora</t>
  </si>
  <si>
    <t>Mgr. Patrik Kamas, náměstek primátora,  Josef Novák - člen RMZ,     František Pilka - člen RMZ</t>
  </si>
  <si>
    <t>Prostor sídliště Podhoří vyžaduje regeneraci. Projekt zahrnuje úpravy chodníků, parkovacích míst a komunikací včentě úseku cyklistické stezky. Probíhá postupná realizace po etapách, v současné době probíhá etapa č. III a připravuje se na rok 2018 etapa č. IV.</t>
  </si>
  <si>
    <t>Regenerace sídliště probíhá po etapách dle schválené koncepce (celkem 8 etap). Regenerace zahrunuje rekonstrukce komunikací a chodníků, řešení problematiky parkování, úpravy městské zeleně a modernizaci a doplnění městského mobiliáře vč. dětských hřišť. Jednotlivé etapy jsou financovány prostřednictvím Programu regenerace panelových sídlišť Ministerstva pro místní rozvoj. Roční dotace na jednu etapu v jednom roce činí max. 4 mil. Kč. Dotace nevyžaduje předfinancování. Hotová etapa č. 4 a 5, probíhá etapa č. 6, termín dokončení bude v polovině roku 2018.</t>
  </si>
  <si>
    <t>Projekt je připravován ve vazbě na výstavbu silnice R49, jejíž dokončení bude mít výrazný vliv na zvýšení dopravní zátěže na silnici II/490 v úseku Zlín - Fryšták, která se stane přivaděčem k R49. Stávající navazující komunikace v centru města jsou již dnes silně dopravně zatíženy a další nárazové zvýšení dopravní zátěže by způsobilo vážné dopravní problémy v úzkých místech. Dopravu směřující od R49, resp II/490 východním směrem je nutno odklonit mimo centrum města.
Část stavby od Lidlu po most u KNTB bude řešit SŽDC  v rámci projektu rekonstrukce trati Zlín - Vizovice jako vyvolanou investici. Most u KNTB a dále úsek na Vršavu ke Kauflandu bude řešit SMZ nebo Zlínský kraj. Odhad nákladů: 600 mil. Kč, část SŽDC 300 mil. Kč, část Zlín 300 mil. Kč.
Financování projektu z mimorozpočtových zdrojů bude možné prostřednictvím Integrovaného regionálního operačního programu za předpokladu, že investorem bude Zlínský kraj a bude se jednat o silnici II. nebo III. třídy. Stav přípravy: vydáno souhlasné stanovisko EIA, dopracovává se dokumentace k DUR (s ohledem na přípomínky EIA), probíhá majetkoprávní příprava (výkupy garáží) a hledání dotačních zdrojů ve spolupráci se Zlínským krajem.</t>
  </si>
  <si>
    <t>Výstavba Prštenské příčky souvisí s plánovanou modernizací železniční tratě Otrokovice - Zlín - Vizovice. Při intenzivnějším provozu kolejových vozidel musí být křížení místních komunikací mimoúrovňové. Část stavby je řešena Správou železniční dopravní cesty jako vyvolaná investice. Za městem jdou úpravy související se zlepšením napojení dalších místních komunikací na mimoúrovňové křížení, zejména pokud jde o lokality Prštné a Rybníky. Součástí řešení je i vvybuodávní vhodných pěších a cyklistických tras.
Zpracovává se projektová dokumentace pro DUR (do konce letošního roku). Připravují se podkladové materiály pro DSP, včetně přípravy pro majetkoprávní řízení (výkupy pozemků).</t>
  </si>
  <si>
    <t>Projekt bude řešit dopravní závadu: nedostatečné komunikační napojení lokality Boněcká louka. Lokalita prochází rozvojem. Projekt má vazbu na připravovanou modernizaci železniční tratě Otrokovice - Zlín - Vizovice. V současné době probíhá projekční příprava zajišťovaná přes OdPP MMZ.</t>
  </si>
  <si>
    <t>V rámci projektu dojde k řešení dopravně nevyhovující plochy točny a průtahu silnice třetí třídy. Alternanitvní dopravní napojení rozsáhlého území, které je v současné době napojeno pouze jednou příjezdovou komunikací. Zlepšení bezpečnostních parametrů provozu pro auta i ostatní uživatele (pěší, cyklo, vozidla MHD) v důsledku umístění okružní křižovatky (zpomalovací prvek) včetně míst pro přecházení a přechodů pro chodce. Aktuálně projekt rozdělen na 2 části: A) "Okružní křižovatka na silnice III/49018 Zlín - Kocanda (ulice Okružní) a točna MHD" - předpoklad realizace v roce 2018. Část B) "Propojení MK - ulice Okružní a ul. Podlesí I a ulice Okružní a Zelinova" - v přípravě pro zpracování projektové dokumentace. Uvedené finanční údaje a termíny se týkají pouze části A.</t>
  </si>
  <si>
    <t>Z hlediska bezpečnosti a plynulosti silničního provozu je stávající tvar dopravního napojení vozovky ul. Mostní na vozovku silnice II/497 (ul. Březnická) nevyhovující. Rekonstrukce řeší nové napojení průsečnou křižovatku ul. Mostní x ul. Březnická x hotel Moskva v posunuté poloze, která bude řízená světelným signalizačním zařízením včetně nových přechodů pro chodce a usměrnění pohybu cyklistů. Běží územní řízení a zároveň zpracování projektové dokumentace na stavební povolení. Předpoklad zahájení stavby v roce 2018.
Financování bude řešeno prostřednictvím dotací z Integrovaného regionálního operačního programu v rámci IPRÚ Zlín.</t>
  </si>
  <si>
    <t>Stávající funkční plochy dotčeného území z hlediska dopravního řešení, deficitu parkovacích míst, bezpečnosti provozu i stavu povrchů komunikací a zpevněných ploch jsou nevyhovující. Nově navržený stav řeší zpevněné plochy komunikací i pro pěší, organizaci parkování a pěší tahy s ohledem na zachování volných ploch zeleně. Realizace probíhá po etapách. Etapa č. I již realizována v roce 2017. Dle finačních možností předpokládáme pokračování a dokončení v roce 2018.</t>
  </si>
  <si>
    <t>Mosty v lokalitě jsou v havarijním stavu, dispozičně nevyhovující, chodníky havarijní, komunikace dožilá. Nutná kompletní rekonstrukce úseku. Křižovatka bude z důvodu bezpečnosti nahrazena okružní křižovatkou, doplněna je také cyklostezka. Akce  v realizaci, možné financování z IPRU, zahájení v roce 2017.
Financování bude řešeno prostřednictvím dotací z Integrovaného regionálního operačního programu v rámci IPRÚ Zlín.</t>
  </si>
  <si>
    <t>Průmyslová zóna Zlín-východ (Příluky) nemá odpovídající dopravní napojení. Na západním a východním konci je napojena na silnici I/49 prostřednictvím místních komunikací, které vedou přes obydlenou zástavbu a zahrnují několik dopravních závad. S ohledem na bezpečnost obyvatel je žádoucí dopravní zátěž, kterou indukuje průmyslová zóna, vymístit prostřednictvím výstavby přímého mimoúrovňového napojení, které překoná souběžnou železniční trať a řeku Dřevnici. Projektuje se dokumentace pro územní řízení, proběhla koordinace s projektem Modernizace a elektrizace železniční tratě Otrokovice - Vizovice.</t>
  </si>
  <si>
    <t>Komunikace je v nevyhovujícím stavu. Probíhá příprava, nyní běží územní řízení, předpoklad možného zahájení realizace v roce 2019 (dle přidělení finančních prostředků).</t>
  </si>
  <si>
    <t xml:space="preserve">Stávající autobusové a vlakové nádraží jsou v nevyhovujícím stavu. Je potřebná nejich modernizace do podoby funkčního přestupního terminálu veřejné dopravy.
Hotova urbanistická studie. Uzavřené smluvní vztahy mezi statutárním městem Zlín a Bent Holdingem. V roce 2017 zahájené zpracování projektové dokumentace pro ÚR (DUR). Celková investice cca 900 mil. za všechny zapojené subjekty. Část investice, připadající na město Zlín je cca 100 mil. Kč. Probíhá hledání dotačních zdrojů. Postup zpracování projektové dokumentace koordinován se SŽDC v rámci projektu Modernizace a elektrizace tratě Otrokovice - Vizovice. </t>
  </si>
  <si>
    <t>Projekt řeší výstavbu chybějícího úseku páteřní cyklostezky Otrokovice - Zlín - Vizovice mezi lokalitami Příluky - Lužkovice - Klečůvka. Odvádí pohyb cyklistů z frekventované silnice I/49 a z průmyslové zońy Zlín-východ. Celková délka stavby je 4,25 km, z toho 3,47 km jako smíšená stezka pro chodce a cyklisty, zbytek jako místní komunikace s omezeným pohybem motorových vozidel. Realizace projektu zahájena v roce 2017.</t>
  </si>
  <si>
    <t>Cílem projektu je rekonstrukce nyní nevyužitého objektu bývalého Domu umění a jeho přeměna a využití k původnímu účelu. Probíhá realizace stavebních prací.Současně probíhají práce na libretu vnitřní náplně Památníku T. Bati.
Za účelem obnovy objektu byl zřízen účelový fond, jehož prostřednictvím bude rekonstrukce financována. Na stavbu byla získána dotace z dotačního programu Ministerstva kultury ČR.</t>
  </si>
  <si>
    <t>Přípravná dokumentace sloužící k projednání a zajištění koncepce dopravy v Továrním areálu a areálu Rybníky. V současné době proběhlo seznamovací jednání nad koncepcí dopravy (pro zástupce MMZ a RMZ připravuje se veřejné projednání s vlastníky pozemků a provozovateli v obou areálech).</t>
  </si>
  <si>
    <t>Vnik nové pobytové sociální služby chráněného bydlení pro osoby s duševním onemocněním vystavbou bytového domu pro cca 14 osob. Navaznost na stávající (registrovanou) terénní službu "sociální rehabilitace" v městských bytech na ulici Mostní. K budově přiléhá velká zarada, v níž je možno postvit další budovu a rozšířit tak kapacitu služby.
Financování bude řešeno prostřednictvím dotací z Integrovaného regionálního operačního programu v rámci IPRÚ Zlín.
Aktuální stav: je zpracovaná projektová dokumentace pro sloučené územní řízení a stavební povolení, probíhá vyřizování legislativy.</t>
  </si>
  <si>
    <t>Hřiště je budováno na ploše bývalého likusového domu. Jde o nevyužívanou, nevzhlednou plochu. Její úpravou dojde k využití místa pro zkvalitnění dopravní výuky žáků.                                                                                  Nutná rekonstrukce sociálního zařízení a rozvodů vody - vše v původním stavu, časté havárie a hygienicky nevyhovující. 
V době projednávání APRM jsou stavební práce před dokončením.</t>
  </si>
  <si>
    <t>Projekt řeší opravu havarijního stavu opěrné zdi a tribun na Stadionu mládeže. Součástí je i řešení odvodu dešťových vod. V době projednávání APRM je zpracovaná kompletní projektová dokumentace.</t>
  </si>
  <si>
    <t>P1 - APRM 2017, oddíl A - Strategické plánování</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</si>
</sst>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mmm/yyyy"/>
    <numFmt numFmtId="169" formatCode="[$-405]d\.\ mmmm\ yyyy"/>
  </numFmts>
  <fonts count="30">
    <font>
      <sz val="11"/>
      <color indexed="8"/>
      <name val="Calibri"/>
      <family val="2"/>
    </font>
    <font>
      <b/>
      <sz val="10"/>
      <color indexed="8"/>
      <name val="Calibri"/>
      <family val="2"/>
    </font>
    <font>
      <b/>
      <sz val="14"/>
      <color indexed="8"/>
      <name val="Calibri"/>
      <family val="2"/>
    </font>
    <font>
      <sz val="10"/>
      <name val="Calibri"/>
      <family val="2"/>
    </font>
    <font>
      <b/>
      <i/>
      <sz val="10"/>
      <name val="Calibri"/>
      <family val="2"/>
    </font>
    <font>
      <sz val="8"/>
      <name val="Calibri"/>
      <family val="2"/>
    </font>
    <font>
      <u val="single"/>
      <sz val="9.25"/>
      <color indexed="12"/>
      <name val="Calibri"/>
      <family val="2"/>
    </font>
    <font>
      <u val="single"/>
      <sz val="9.25"/>
      <color indexed="36"/>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name val="Calibri"/>
      <family val="2"/>
    </font>
    <font>
      <b/>
      <sz val="14"/>
      <name val="Calibri"/>
      <family val="2"/>
    </font>
    <font>
      <b/>
      <sz val="10"/>
      <name val="Calibri"/>
      <family val="2"/>
    </font>
    <font>
      <b/>
      <strike/>
      <sz val="11"/>
      <color indexed="17"/>
      <name val="Calibri"/>
      <family val="2"/>
    </font>
    <font>
      <sz val="11"/>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1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7" fillId="0" borderId="0" applyNumberFormat="0" applyFill="0" applyBorder="0" applyAlignment="0" applyProtection="0"/>
    <xf numFmtId="0" fontId="18" fillId="4" borderId="0" applyNumberFormat="0" applyBorder="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cellStyleXfs>
  <cellXfs count="126">
    <xf numFmtId="0" fontId="0" fillId="0" borderId="0" xfId="0" applyAlignment="1">
      <alignment/>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3" fillId="24" borderId="0" xfId="0" applyFont="1" applyFill="1" applyBorder="1" applyAlignment="1">
      <alignment vertical="center" wrapText="1"/>
    </xf>
    <xf numFmtId="0" fontId="3" fillId="24" borderId="0" xfId="0" applyFont="1" applyFill="1" applyBorder="1" applyAlignment="1">
      <alignment horizontal="center" vertical="center" wrapText="1"/>
    </xf>
    <xf numFmtId="3" fontId="3"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3" xfId="0" applyFont="1" applyFill="1" applyBorder="1" applyAlignment="1">
      <alignment vertical="center" wrapText="1"/>
    </xf>
    <xf numFmtId="0" fontId="3" fillId="24" borderId="13" xfId="0" applyFont="1" applyFill="1" applyBorder="1" applyAlignment="1">
      <alignment horizontal="left" vertical="center" wrapText="1"/>
    </xf>
    <xf numFmtId="49" fontId="3" fillId="24" borderId="13" xfId="0" applyNumberFormat="1" applyFont="1" applyFill="1" applyBorder="1" applyAlignment="1">
      <alignment horizontal="center" vertical="center" wrapText="1"/>
    </xf>
    <xf numFmtId="0" fontId="4" fillId="24" borderId="13" xfId="0" applyFont="1" applyFill="1" applyBorder="1" applyAlignment="1">
      <alignment vertical="center" wrapText="1"/>
    </xf>
    <xf numFmtId="3" fontId="3" fillId="24" borderId="13" xfId="0" applyNumberFormat="1" applyFont="1" applyFill="1" applyBorder="1" applyAlignment="1">
      <alignment horizontal="center" vertical="center" wrapText="1"/>
    </xf>
    <xf numFmtId="14" fontId="3" fillId="24" borderId="13" xfId="0" applyNumberFormat="1" applyFont="1" applyFill="1" applyBorder="1" applyAlignment="1">
      <alignment horizontal="center" vertical="center" wrapText="1"/>
    </xf>
    <xf numFmtId="0" fontId="3" fillId="24" borderId="14" xfId="0" applyFont="1" applyFill="1" applyBorder="1" applyAlignment="1">
      <alignment vertical="center" wrapText="1"/>
    </xf>
    <xf numFmtId="0" fontId="3" fillId="24" borderId="13" xfId="0" applyFont="1" applyFill="1" applyBorder="1" applyAlignment="1">
      <alignment horizontal="center" vertical="center" wrapText="1"/>
    </xf>
    <xf numFmtId="0" fontId="3" fillId="24" borderId="13" xfId="0" applyFont="1" applyFill="1" applyBorder="1" applyAlignment="1">
      <alignment vertical="center" wrapText="1"/>
    </xf>
    <xf numFmtId="0" fontId="3" fillId="24" borderId="13" xfId="0" applyFont="1" applyFill="1" applyBorder="1" applyAlignment="1">
      <alignment horizontal="left" vertical="center" wrapText="1"/>
    </xf>
    <xf numFmtId="49" fontId="3" fillId="24" borderId="13" xfId="0" applyNumberFormat="1" applyFont="1" applyFill="1" applyBorder="1" applyAlignment="1">
      <alignment horizontal="center" vertical="center" wrapText="1"/>
    </xf>
    <xf numFmtId="0" fontId="4" fillId="24" borderId="13" xfId="0" applyFont="1" applyFill="1" applyBorder="1" applyAlignment="1">
      <alignment vertical="center" wrapText="1"/>
    </xf>
    <xf numFmtId="14" fontId="3" fillId="24" borderId="13" xfId="0" applyNumberFormat="1" applyFont="1" applyFill="1" applyBorder="1" applyAlignment="1">
      <alignment horizontal="center" vertical="center" wrapText="1"/>
    </xf>
    <xf numFmtId="0" fontId="3" fillId="24" borderId="14" xfId="0" applyFont="1" applyFill="1" applyBorder="1" applyAlignment="1">
      <alignment vertical="center" wrapText="1"/>
    </xf>
    <xf numFmtId="0" fontId="3" fillId="24" borderId="15" xfId="0" applyFont="1" applyFill="1" applyBorder="1" applyAlignment="1">
      <alignment horizontal="center" vertical="center" wrapText="1"/>
    </xf>
    <xf numFmtId="0" fontId="3" fillId="24" borderId="15" xfId="0" applyFont="1" applyFill="1" applyBorder="1" applyAlignment="1">
      <alignment vertical="center" wrapText="1"/>
    </xf>
    <xf numFmtId="0" fontId="3" fillId="24" borderId="15" xfId="0" applyFont="1" applyFill="1" applyBorder="1" applyAlignment="1">
      <alignment horizontal="left" vertical="center" wrapText="1"/>
    </xf>
    <xf numFmtId="49" fontId="3" fillId="24" borderId="15" xfId="0" applyNumberFormat="1" applyFont="1" applyFill="1" applyBorder="1" applyAlignment="1">
      <alignment horizontal="center" vertical="center" wrapText="1"/>
    </xf>
    <xf numFmtId="0" fontId="4" fillId="0" borderId="15" xfId="0" applyFont="1" applyFill="1" applyBorder="1" applyAlignment="1">
      <alignment vertical="center" wrapText="1"/>
    </xf>
    <xf numFmtId="3" fontId="3" fillId="24" borderId="15" xfId="0" applyNumberFormat="1" applyFont="1" applyFill="1" applyBorder="1" applyAlignment="1">
      <alignment horizontal="center" vertical="center" wrapText="1"/>
    </xf>
    <xf numFmtId="14" fontId="3" fillId="24"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vertical="center" wrapText="1"/>
    </xf>
    <xf numFmtId="3"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6"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vertical="center" wrapText="1"/>
    </xf>
    <xf numFmtId="3"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0" fontId="4" fillId="0" borderId="17" xfId="0" applyFont="1" applyFill="1" applyBorder="1" applyAlignment="1">
      <alignment vertical="center" wrapText="1"/>
    </xf>
    <xf numFmtId="3" fontId="3" fillId="0" borderId="17"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6" xfId="0" applyFont="1" applyFill="1" applyBorder="1" applyAlignment="1">
      <alignment vertical="center" wrapText="1"/>
    </xf>
    <xf numFmtId="3" fontId="3" fillId="0" borderId="16"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19" fillId="0" borderId="0" xfId="0" applyFont="1" applyAlignment="1">
      <alignment/>
    </xf>
    <xf numFmtId="0" fontId="25" fillId="0" borderId="0" xfId="0" applyFont="1" applyAlignment="1">
      <alignment/>
    </xf>
    <xf numFmtId="0" fontId="3" fillId="0" borderId="0" xfId="0" applyFont="1" applyFill="1" applyBorder="1" applyAlignment="1">
      <alignment horizontal="left" vertical="center"/>
    </xf>
    <xf numFmtId="0" fontId="25" fillId="0" borderId="0" xfId="0" applyFont="1" applyAlignment="1">
      <alignment/>
    </xf>
    <xf numFmtId="0" fontId="3" fillId="0" borderId="1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vertical="center" wrapText="1"/>
    </xf>
    <xf numFmtId="3"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8" fillId="0" borderId="0" xfId="0" applyFont="1" applyAlignment="1">
      <alignment/>
    </xf>
    <xf numFmtId="0" fontId="29" fillId="0" borderId="0" xfId="0" applyFont="1" applyAlignment="1">
      <alignment/>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0" fontId="4" fillId="0" borderId="15" xfId="0" applyFont="1" applyFill="1" applyBorder="1" applyAlignment="1">
      <alignment vertical="center" wrapText="1"/>
    </xf>
    <xf numFmtId="3"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14" fontId="3" fillId="0" borderId="15" xfId="0" applyNumberFormat="1" applyFont="1" applyFill="1" applyBorder="1" applyAlignment="1">
      <alignment horizontal="center" vertical="center" wrapText="1"/>
    </xf>
    <xf numFmtId="0" fontId="3" fillId="0" borderId="21" xfId="0" applyFont="1" applyFill="1" applyBorder="1" applyAlignment="1">
      <alignment vertical="center" wrapText="1"/>
    </xf>
    <xf numFmtId="49" fontId="3" fillId="0" borderId="17"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left" vertical="center" wrapText="1"/>
    </xf>
    <xf numFmtId="49" fontId="3" fillId="0" borderId="25"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26" fillId="2" borderId="26" xfId="0" applyFont="1" applyFill="1" applyBorder="1" applyAlignment="1">
      <alignment vertical="center" wrapText="1"/>
    </xf>
    <xf numFmtId="0" fontId="26" fillId="2" borderId="27" xfId="0" applyFont="1" applyFill="1" applyBorder="1" applyAlignment="1">
      <alignment vertical="center" wrapText="1"/>
    </xf>
    <xf numFmtId="0" fontId="26" fillId="2" borderId="28" xfId="0" applyFont="1" applyFill="1" applyBorder="1" applyAlignment="1">
      <alignment vertical="center" wrapText="1"/>
    </xf>
    <xf numFmtId="0" fontId="0" fillId="0" borderId="0" xfId="0" applyBorder="1" applyAlignment="1">
      <alignment horizontal="left" wrapText="1"/>
    </xf>
    <xf numFmtId="0" fontId="2" fillId="4" borderId="29" xfId="0" applyFont="1" applyFill="1" applyBorder="1" applyAlignment="1">
      <alignment vertical="center" wrapText="1"/>
    </xf>
    <xf numFmtId="0" fontId="2" fillId="4" borderId="30" xfId="0" applyFont="1" applyFill="1" applyBorder="1" applyAlignment="1">
      <alignment vertical="center" wrapText="1"/>
    </xf>
    <xf numFmtId="0" fontId="2" fillId="4" borderId="31" xfId="0" applyFont="1" applyFill="1" applyBorder="1" applyAlignment="1">
      <alignment vertical="center" wrapText="1"/>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0" fillId="0" borderId="32" xfId="0" applyBorder="1"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Followed Hyperlink"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5"/>
  <sheetViews>
    <sheetView zoomScale="85" zoomScaleNormal="85" zoomScalePageLayoutView="0" workbookViewId="0" topLeftCell="A1">
      <pane ySplit="2" topLeftCell="BM3" activePane="bottomLeft" state="frozen"/>
      <selection pane="topLeft" activeCell="A1" sqref="A1"/>
      <selection pane="bottomLeft" activeCell="A2" sqref="A2"/>
    </sheetView>
  </sheetViews>
  <sheetFormatPr defaultColWidth="9.140625" defaultRowHeight="15"/>
  <cols>
    <col min="1" max="1" width="5.57421875" style="0" bestFit="1" customWidth="1"/>
    <col min="2" max="2" width="11.28125" style="0" bestFit="1" customWidth="1"/>
    <col min="3" max="3" width="16.57421875" style="0" customWidth="1"/>
    <col min="4" max="4" width="11.421875" style="0" customWidth="1"/>
    <col min="5" max="5" width="8.57421875" style="0" bestFit="1" customWidth="1"/>
    <col min="6" max="7" width="28.421875" style="0" customWidth="1"/>
    <col min="8" max="8" width="11.8515625" style="0" customWidth="1"/>
    <col min="9" max="11" width="15.00390625" style="0" customWidth="1"/>
    <col min="12" max="12" width="6.7109375" style="0" customWidth="1"/>
    <col min="13" max="13" width="20.8515625" style="0" customWidth="1"/>
    <col min="14" max="14" width="9.421875" style="0" bestFit="1" customWidth="1"/>
    <col min="15" max="15" width="10.8515625" style="0" bestFit="1" customWidth="1"/>
    <col min="16" max="16" width="54.57421875" style="0" customWidth="1"/>
  </cols>
  <sheetData>
    <row r="1" spans="1:16" ht="18.75">
      <c r="A1" s="115" t="s">
        <v>281</v>
      </c>
      <c r="B1" s="116"/>
      <c r="C1" s="116"/>
      <c r="D1" s="116"/>
      <c r="E1" s="116"/>
      <c r="F1" s="116"/>
      <c r="G1" s="116"/>
      <c r="H1" s="116"/>
      <c r="I1" s="116"/>
      <c r="J1" s="116"/>
      <c r="K1" s="116"/>
      <c r="L1" s="116"/>
      <c r="M1" s="116"/>
      <c r="N1" s="116"/>
      <c r="O1" s="116"/>
      <c r="P1" s="117"/>
    </row>
    <row r="2" spans="1:16" ht="39" thickBot="1">
      <c r="A2" s="73" t="s">
        <v>45</v>
      </c>
      <c r="B2" s="74" t="s">
        <v>46</v>
      </c>
      <c r="C2" s="74" t="s">
        <v>47</v>
      </c>
      <c r="D2" s="74" t="s">
        <v>48</v>
      </c>
      <c r="E2" s="74" t="s">
        <v>49</v>
      </c>
      <c r="F2" s="74" t="s">
        <v>50</v>
      </c>
      <c r="G2" s="74" t="s">
        <v>51</v>
      </c>
      <c r="H2" s="74" t="s">
        <v>52</v>
      </c>
      <c r="I2" s="74" t="s">
        <v>62</v>
      </c>
      <c r="J2" s="74" t="s">
        <v>208</v>
      </c>
      <c r="K2" s="74" t="s">
        <v>209</v>
      </c>
      <c r="L2" s="74" t="s">
        <v>61</v>
      </c>
      <c r="M2" s="74" t="s">
        <v>53</v>
      </c>
      <c r="N2" s="74" t="s">
        <v>54</v>
      </c>
      <c r="O2" s="74" t="s">
        <v>55</v>
      </c>
      <c r="P2" s="75" t="s">
        <v>56</v>
      </c>
    </row>
    <row r="3" spans="1:16" ht="77.25" thickTop="1">
      <c r="A3" s="84">
        <v>1</v>
      </c>
      <c r="B3" s="52" t="s">
        <v>81</v>
      </c>
      <c r="C3" s="34" t="s">
        <v>73</v>
      </c>
      <c r="D3" s="52" t="s">
        <v>74</v>
      </c>
      <c r="E3" s="55" t="s">
        <v>75</v>
      </c>
      <c r="F3" s="95" t="s">
        <v>210</v>
      </c>
      <c r="G3" s="54" t="s">
        <v>177</v>
      </c>
      <c r="H3" s="52" t="s">
        <v>59</v>
      </c>
      <c r="I3" s="52">
        <v>0</v>
      </c>
      <c r="J3" s="52">
        <v>0</v>
      </c>
      <c r="K3" s="52">
        <v>0</v>
      </c>
      <c r="L3" s="52" t="s">
        <v>79</v>
      </c>
      <c r="M3" s="52" t="s">
        <v>98</v>
      </c>
      <c r="N3" s="52" t="s">
        <v>81</v>
      </c>
      <c r="O3" s="58">
        <v>43041</v>
      </c>
      <c r="P3" s="96" t="s">
        <v>220</v>
      </c>
    </row>
    <row r="4" spans="1:16" ht="81.75" customHeight="1">
      <c r="A4" s="85">
        <v>2</v>
      </c>
      <c r="B4" s="33" t="s">
        <v>169</v>
      </c>
      <c r="C4" s="34" t="s">
        <v>73</v>
      </c>
      <c r="D4" s="35" t="s">
        <v>74</v>
      </c>
      <c r="E4" s="36" t="s">
        <v>170</v>
      </c>
      <c r="F4" s="37" t="s">
        <v>215</v>
      </c>
      <c r="G4" s="34" t="s">
        <v>171</v>
      </c>
      <c r="H4" s="33" t="s">
        <v>59</v>
      </c>
      <c r="I4" s="38">
        <v>200</v>
      </c>
      <c r="J4" s="38">
        <v>0</v>
      </c>
      <c r="K4" s="38">
        <v>200</v>
      </c>
      <c r="L4" s="33">
        <v>6212</v>
      </c>
      <c r="M4" s="34" t="s">
        <v>128</v>
      </c>
      <c r="N4" s="33" t="s">
        <v>169</v>
      </c>
      <c r="O4" s="39">
        <v>43190</v>
      </c>
      <c r="P4" s="40" t="s">
        <v>172</v>
      </c>
    </row>
    <row r="5" spans="1:16" ht="135.75" customHeight="1">
      <c r="A5" s="85">
        <v>3</v>
      </c>
      <c r="B5" s="33" t="s">
        <v>83</v>
      </c>
      <c r="C5" s="34" t="s">
        <v>84</v>
      </c>
      <c r="D5" s="35" t="s">
        <v>85</v>
      </c>
      <c r="E5" s="36" t="s">
        <v>86</v>
      </c>
      <c r="F5" s="37" t="s">
        <v>87</v>
      </c>
      <c r="G5" s="34" t="s">
        <v>82</v>
      </c>
      <c r="H5" s="33" t="s">
        <v>59</v>
      </c>
      <c r="I5" s="38">
        <v>0</v>
      </c>
      <c r="J5" s="38">
        <v>0</v>
      </c>
      <c r="K5" s="38">
        <v>0</v>
      </c>
      <c r="L5" s="33" t="s">
        <v>79</v>
      </c>
      <c r="M5" s="34" t="s">
        <v>197</v>
      </c>
      <c r="N5" s="33" t="s">
        <v>166</v>
      </c>
      <c r="O5" s="39">
        <v>43100</v>
      </c>
      <c r="P5" s="40" t="s">
        <v>153</v>
      </c>
    </row>
    <row r="6" spans="1:16" ht="165.75">
      <c r="A6" s="86">
        <v>4</v>
      </c>
      <c r="B6" s="11" t="s">
        <v>66</v>
      </c>
      <c r="C6" s="12" t="s">
        <v>57</v>
      </c>
      <c r="D6" s="13" t="s">
        <v>58</v>
      </c>
      <c r="E6" s="14" t="s">
        <v>60</v>
      </c>
      <c r="F6" s="15" t="s">
        <v>167</v>
      </c>
      <c r="G6" s="12" t="s">
        <v>168</v>
      </c>
      <c r="H6" s="11" t="s">
        <v>59</v>
      </c>
      <c r="I6" s="16">
        <v>2250</v>
      </c>
      <c r="J6" s="16">
        <v>1773</v>
      </c>
      <c r="K6" s="16">
        <v>761</v>
      </c>
      <c r="L6" s="11">
        <v>2786</v>
      </c>
      <c r="M6" s="12" t="s">
        <v>93</v>
      </c>
      <c r="N6" s="11" t="s">
        <v>88</v>
      </c>
      <c r="O6" s="17">
        <v>42775</v>
      </c>
      <c r="P6" s="18" t="s">
        <v>24</v>
      </c>
    </row>
    <row r="7" spans="1:16" ht="154.5" customHeight="1">
      <c r="A7" s="86">
        <v>5</v>
      </c>
      <c r="B7" s="11" t="s">
        <v>66</v>
      </c>
      <c r="C7" s="12" t="s">
        <v>57</v>
      </c>
      <c r="D7" s="13" t="s">
        <v>58</v>
      </c>
      <c r="E7" s="14" t="s">
        <v>213</v>
      </c>
      <c r="F7" s="15" t="s">
        <v>214</v>
      </c>
      <c r="G7" s="12" t="s">
        <v>92</v>
      </c>
      <c r="H7" s="11" t="s">
        <v>59</v>
      </c>
      <c r="I7" s="16">
        <v>300</v>
      </c>
      <c r="J7" s="16">
        <v>0</v>
      </c>
      <c r="K7" s="16">
        <v>300</v>
      </c>
      <c r="L7" s="11">
        <v>3223</v>
      </c>
      <c r="M7" s="12" t="s">
        <v>93</v>
      </c>
      <c r="N7" s="11" t="s">
        <v>66</v>
      </c>
      <c r="O7" s="17">
        <v>43190</v>
      </c>
      <c r="P7" s="18" t="s">
        <v>25</v>
      </c>
    </row>
    <row r="8" spans="1:16" ht="139.5" customHeight="1">
      <c r="A8" s="85">
        <v>6</v>
      </c>
      <c r="B8" s="19" t="s">
        <v>89</v>
      </c>
      <c r="C8" s="20" t="s">
        <v>57</v>
      </c>
      <c r="D8" s="21" t="s">
        <v>64</v>
      </c>
      <c r="E8" s="22" t="s">
        <v>90</v>
      </c>
      <c r="F8" s="23" t="s">
        <v>91</v>
      </c>
      <c r="G8" s="20" t="s">
        <v>92</v>
      </c>
      <c r="H8" s="19" t="s">
        <v>59</v>
      </c>
      <c r="I8" s="38">
        <v>61</v>
      </c>
      <c r="J8" s="38">
        <v>0</v>
      </c>
      <c r="K8" s="38">
        <v>61</v>
      </c>
      <c r="L8" s="33">
        <v>6213</v>
      </c>
      <c r="M8" s="20" t="s">
        <v>93</v>
      </c>
      <c r="N8" s="19" t="s">
        <v>94</v>
      </c>
      <c r="O8" s="24">
        <v>43281</v>
      </c>
      <c r="P8" s="25" t="s">
        <v>2</v>
      </c>
    </row>
    <row r="9" spans="1:16" ht="66" customHeight="1">
      <c r="A9" s="84">
        <v>7</v>
      </c>
      <c r="B9" s="52" t="s">
        <v>174</v>
      </c>
      <c r="C9" s="53" t="s">
        <v>72</v>
      </c>
      <c r="D9" s="54" t="s">
        <v>175</v>
      </c>
      <c r="E9" s="55" t="s">
        <v>176</v>
      </c>
      <c r="F9" s="56" t="s">
        <v>173</v>
      </c>
      <c r="G9" s="53" t="s">
        <v>177</v>
      </c>
      <c r="H9" s="52" t="s">
        <v>59</v>
      </c>
      <c r="I9" s="57">
        <v>120</v>
      </c>
      <c r="J9" s="57">
        <v>85</v>
      </c>
      <c r="K9" s="57">
        <v>24</v>
      </c>
      <c r="L9" s="52">
        <v>6010</v>
      </c>
      <c r="M9" s="53" t="s">
        <v>71</v>
      </c>
      <c r="N9" s="52" t="s">
        <v>174</v>
      </c>
      <c r="O9" s="58">
        <v>42908</v>
      </c>
      <c r="P9" s="40" t="s">
        <v>204</v>
      </c>
    </row>
    <row r="10" spans="1:16" ht="66" customHeight="1" thickBot="1">
      <c r="A10" s="89">
        <v>8</v>
      </c>
      <c r="B10" s="90" t="s">
        <v>211</v>
      </c>
      <c r="C10" s="91" t="s">
        <v>95</v>
      </c>
      <c r="D10" s="90" t="s">
        <v>79</v>
      </c>
      <c r="E10" s="92" t="s">
        <v>191</v>
      </c>
      <c r="F10" s="30" t="s">
        <v>212</v>
      </c>
      <c r="G10" s="91" t="s">
        <v>92</v>
      </c>
      <c r="H10" s="90" t="s">
        <v>59</v>
      </c>
      <c r="I10" s="93">
        <v>400</v>
      </c>
      <c r="J10" s="93">
        <v>0</v>
      </c>
      <c r="K10" s="93">
        <v>0</v>
      </c>
      <c r="L10" s="90" t="s">
        <v>79</v>
      </c>
      <c r="M10" s="91" t="s">
        <v>128</v>
      </c>
      <c r="N10" s="90" t="s">
        <v>211</v>
      </c>
      <c r="O10" s="94">
        <v>43465</v>
      </c>
      <c r="P10" s="67" t="s">
        <v>207</v>
      </c>
    </row>
    <row r="11" spans="1:16" ht="31.5" customHeight="1">
      <c r="A11" s="118" t="s">
        <v>17</v>
      </c>
      <c r="B11" s="118"/>
      <c r="C11" s="118"/>
      <c r="D11" s="118"/>
      <c r="E11" s="118"/>
      <c r="F11" s="118"/>
      <c r="G11" s="118"/>
      <c r="H11" s="118"/>
      <c r="I11" s="118"/>
      <c r="J11" s="118"/>
      <c r="K11" s="118"/>
      <c r="L11" s="118"/>
      <c r="M11" s="118"/>
      <c r="N11" s="118"/>
      <c r="O11" s="118"/>
      <c r="P11" s="118"/>
    </row>
    <row r="12" spans="1:4" ht="15">
      <c r="A12" s="87"/>
      <c r="D12" s="70"/>
    </row>
    <row r="13" spans="1:4" ht="15">
      <c r="A13" s="69"/>
      <c r="D13" s="71"/>
    </row>
    <row r="14" spans="1:4" ht="15">
      <c r="A14" s="68"/>
      <c r="D14" s="71"/>
    </row>
    <row r="15" ht="15">
      <c r="A15" s="88"/>
    </row>
  </sheetData>
  <sheetProtection/>
  <mergeCells count="2">
    <mergeCell ref="A1:P1"/>
    <mergeCell ref="A11:P11"/>
  </mergeCells>
  <printOptions/>
  <pageMargins left="0.18" right="0.17" top="0.62" bottom="0.52" header="0.22" footer="0.18"/>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Z42"/>
  <sheetViews>
    <sheetView tabSelected="1" zoomScale="85" zoomScaleNormal="85" zoomScalePageLayoutView="0" workbookViewId="0" topLeftCell="A1">
      <pane ySplit="2" topLeftCell="BM3" activePane="bottomLeft" state="frozen"/>
      <selection pane="topLeft" activeCell="A1" sqref="A1"/>
      <selection pane="bottomLeft" activeCell="A2" sqref="A2"/>
    </sheetView>
  </sheetViews>
  <sheetFormatPr defaultColWidth="9.140625" defaultRowHeight="15"/>
  <cols>
    <col min="1" max="1" width="5.57421875" style="0" bestFit="1" customWidth="1"/>
    <col min="2" max="2" width="11.28125" style="0" bestFit="1" customWidth="1"/>
    <col min="3" max="3" width="14.8515625" style="0" customWidth="1"/>
    <col min="4" max="4" width="11.8515625" style="0" customWidth="1"/>
    <col min="5" max="5" width="8.57421875" style="0" bestFit="1" customWidth="1"/>
    <col min="6" max="7" width="28.421875" style="0" customWidth="1"/>
    <col min="8" max="8" width="11.8515625" style="0" customWidth="1"/>
    <col min="9" max="11" width="15.00390625" style="0" customWidth="1"/>
    <col min="12" max="12" width="6.7109375" style="0" customWidth="1"/>
    <col min="13" max="13" width="20.8515625" style="0" customWidth="1"/>
    <col min="14" max="14" width="9.421875" style="0" bestFit="1" customWidth="1"/>
    <col min="15" max="15" width="10.8515625" style="0" bestFit="1" customWidth="1"/>
    <col min="16" max="16" width="56.421875" style="0" customWidth="1"/>
  </cols>
  <sheetData>
    <row r="1" spans="1:16" ht="18.75">
      <c r="A1" s="119" t="s">
        <v>0</v>
      </c>
      <c r="B1" s="120"/>
      <c r="C1" s="120"/>
      <c r="D1" s="120"/>
      <c r="E1" s="120"/>
      <c r="F1" s="120"/>
      <c r="G1" s="120"/>
      <c r="H1" s="120"/>
      <c r="I1" s="120"/>
      <c r="J1" s="120"/>
      <c r="K1" s="120"/>
      <c r="L1" s="120"/>
      <c r="M1" s="120"/>
      <c r="N1" s="120"/>
      <c r="O1" s="120"/>
      <c r="P1" s="121"/>
    </row>
    <row r="2" spans="1:16" ht="39" thickBot="1">
      <c r="A2" s="4" t="s">
        <v>45</v>
      </c>
      <c r="B2" s="5" t="s">
        <v>46</v>
      </c>
      <c r="C2" s="5" t="s">
        <v>47</v>
      </c>
      <c r="D2" s="5" t="s">
        <v>48</v>
      </c>
      <c r="E2" s="5" t="s">
        <v>49</v>
      </c>
      <c r="F2" s="5" t="s">
        <v>50</v>
      </c>
      <c r="G2" s="5" t="s">
        <v>51</v>
      </c>
      <c r="H2" s="5" t="s">
        <v>52</v>
      </c>
      <c r="I2" s="5" t="s">
        <v>62</v>
      </c>
      <c r="J2" s="5" t="s">
        <v>208</v>
      </c>
      <c r="K2" s="5" t="s">
        <v>209</v>
      </c>
      <c r="L2" s="5" t="s">
        <v>61</v>
      </c>
      <c r="M2" s="5" t="s">
        <v>53</v>
      </c>
      <c r="N2" s="5" t="s">
        <v>54</v>
      </c>
      <c r="O2" s="5" t="s">
        <v>55</v>
      </c>
      <c r="P2" s="6" t="s">
        <v>56</v>
      </c>
    </row>
    <row r="3" spans="1:16" ht="64.5" thickTop="1">
      <c r="A3" s="86">
        <v>1</v>
      </c>
      <c r="B3" s="44" t="s">
        <v>66</v>
      </c>
      <c r="C3" s="45" t="s">
        <v>73</v>
      </c>
      <c r="D3" s="46" t="s">
        <v>117</v>
      </c>
      <c r="E3" s="47" t="s">
        <v>118</v>
      </c>
      <c r="F3" s="48" t="s">
        <v>116</v>
      </c>
      <c r="G3" s="45" t="s">
        <v>40</v>
      </c>
      <c r="H3" s="44" t="s">
        <v>59</v>
      </c>
      <c r="I3" s="49">
        <v>60000</v>
      </c>
      <c r="J3" s="49">
        <v>13388</v>
      </c>
      <c r="K3" s="49">
        <f>3815+9833</f>
        <v>13648</v>
      </c>
      <c r="L3" s="44" t="s">
        <v>217</v>
      </c>
      <c r="M3" s="45" t="s">
        <v>93</v>
      </c>
      <c r="N3" s="44" t="s">
        <v>66</v>
      </c>
      <c r="O3" s="50">
        <v>43465</v>
      </c>
      <c r="P3" s="51" t="s">
        <v>263</v>
      </c>
    </row>
    <row r="4" spans="1:16" ht="120.75" customHeight="1">
      <c r="A4" s="86">
        <v>2</v>
      </c>
      <c r="B4" s="44" t="s">
        <v>66</v>
      </c>
      <c r="C4" s="45" t="s">
        <v>73</v>
      </c>
      <c r="D4" s="46" t="s">
        <v>117</v>
      </c>
      <c r="E4" s="47" t="s">
        <v>118</v>
      </c>
      <c r="F4" s="48" t="s">
        <v>31</v>
      </c>
      <c r="G4" s="45" t="s">
        <v>133</v>
      </c>
      <c r="H4" s="44" t="s">
        <v>134</v>
      </c>
      <c r="I4" s="49">
        <v>35000</v>
      </c>
      <c r="J4" s="49">
        <v>18545</v>
      </c>
      <c r="K4" s="49">
        <f>2720+1322+590</f>
        <v>4632</v>
      </c>
      <c r="L4" s="44" t="s">
        <v>32</v>
      </c>
      <c r="M4" s="45" t="s">
        <v>71</v>
      </c>
      <c r="N4" s="44" t="s">
        <v>66</v>
      </c>
      <c r="O4" s="50">
        <v>43281</v>
      </c>
      <c r="P4" s="51" t="s">
        <v>264</v>
      </c>
    </row>
    <row r="5" spans="1:16" ht="63.75">
      <c r="A5" s="86">
        <v>3</v>
      </c>
      <c r="B5" s="33" t="s">
        <v>108</v>
      </c>
      <c r="C5" s="34" t="s">
        <v>73</v>
      </c>
      <c r="D5" s="35" t="s">
        <v>117</v>
      </c>
      <c r="E5" s="36" t="s">
        <v>132</v>
      </c>
      <c r="F5" s="37" t="s">
        <v>131</v>
      </c>
      <c r="G5" s="34" t="s">
        <v>40</v>
      </c>
      <c r="H5" s="33" t="s">
        <v>59</v>
      </c>
      <c r="I5" s="38">
        <v>15400</v>
      </c>
      <c r="J5" s="38">
        <v>3441</v>
      </c>
      <c r="K5" s="38">
        <v>11959</v>
      </c>
      <c r="L5" s="33" t="s">
        <v>146</v>
      </c>
      <c r="M5" s="34" t="s">
        <v>197</v>
      </c>
      <c r="N5" s="33" t="s">
        <v>63</v>
      </c>
      <c r="O5" s="39">
        <v>43100</v>
      </c>
      <c r="P5" s="40" t="s">
        <v>145</v>
      </c>
    </row>
    <row r="6" spans="1:16" ht="63.75">
      <c r="A6" s="86">
        <v>4</v>
      </c>
      <c r="B6" s="33" t="s">
        <v>108</v>
      </c>
      <c r="C6" s="34" t="s">
        <v>73</v>
      </c>
      <c r="D6" s="35" t="s">
        <v>117</v>
      </c>
      <c r="E6" s="36" t="s">
        <v>132</v>
      </c>
      <c r="F6" s="37" t="s">
        <v>26</v>
      </c>
      <c r="G6" s="34" t="s">
        <v>29</v>
      </c>
      <c r="H6" s="33" t="s">
        <v>221</v>
      </c>
      <c r="I6" s="38">
        <v>12341</v>
      </c>
      <c r="J6" s="38">
        <v>2719</v>
      </c>
      <c r="K6" s="38">
        <v>11161</v>
      </c>
      <c r="L6" s="33">
        <v>3009</v>
      </c>
      <c r="M6" s="34" t="s">
        <v>257</v>
      </c>
      <c r="N6" s="33" t="s">
        <v>63</v>
      </c>
      <c r="O6" s="39">
        <v>43159</v>
      </c>
      <c r="P6" s="40" t="s">
        <v>147</v>
      </c>
    </row>
    <row r="7" spans="1:16" ht="63.75">
      <c r="A7" s="86">
        <v>5</v>
      </c>
      <c r="B7" s="33" t="s">
        <v>108</v>
      </c>
      <c r="C7" s="34" t="s">
        <v>73</v>
      </c>
      <c r="D7" s="35" t="s">
        <v>117</v>
      </c>
      <c r="E7" s="36" t="s">
        <v>132</v>
      </c>
      <c r="F7" s="37" t="s">
        <v>240</v>
      </c>
      <c r="G7" s="34" t="s">
        <v>237</v>
      </c>
      <c r="H7" s="33" t="s">
        <v>59</v>
      </c>
      <c r="I7" s="38">
        <v>12999</v>
      </c>
      <c r="J7" s="38">
        <v>65</v>
      </c>
      <c r="K7" s="38">
        <v>12934</v>
      </c>
      <c r="L7" s="33">
        <v>3091</v>
      </c>
      <c r="M7" s="34" t="s">
        <v>197</v>
      </c>
      <c r="N7" s="33" t="s">
        <v>63</v>
      </c>
      <c r="O7" s="39">
        <v>43465</v>
      </c>
      <c r="P7" s="40" t="s">
        <v>148</v>
      </c>
    </row>
    <row r="8" spans="1:16" ht="132" customHeight="1">
      <c r="A8" s="86">
        <v>6</v>
      </c>
      <c r="B8" s="33" t="s">
        <v>81</v>
      </c>
      <c r="C8" s="34" t="s">
        <v>73</v>
      </c>
      <c r="D8" s="35" t="s">
        <v>74</v>
      </c>
      <c r="E8" s="36" t="s">
        <v>75</v>
      </c>
      <c r="F8" s="37" t="s">
        <v>35</v>
      </c>
      <c r="G8" s="34" t="s">
        <v>36</v>
      </c>
      <c r="H8" s="33" t="s">
        <v>34</v>
      </c>
      <c r="I8" s="38">
        <v>20000</v>
      </c>
      <c r="J8" s="38">
        <v>531</v>
      </c>
      <c r="K8" s="38">
        <v>419</v>
      </c>
      <c r="L8" s="33">
        <v>3063</v>
      </c>
      <c r="M8" s="34" t="s">
        <v>98</v>
      </c>
      <c r="N8" s="33" t="s">
        <v>37</v>
      </c>
      <c r="O8" s="39">
        <v>43830</v>
      </c>
      <c r="P8" s="40" t="s">
        <v>278</v>
      </c>
    </row>
    <row r="9" spans="1:16" ht="105.75" customHeight="1">
      <c r="A9" s="86">
        <v>7</v>
      </c>
      <c r="B9" s="33" t="s">
        <v>81</v>
      </c>
      <c r="C9" s="34" t="s">
        <v>73</v>
      </c>
      <c r="D9" s="35" t="s">
        <v>74</v>
      </c>
      <c r="E9" s="36" t="s">
        <v>75</v>
      </c>
      <c r="F9" s="37" t="s">
        <v>135</v>
      </c>
      <c r="G9" s="34" t="s">
        <v>141</v>
      </c>
      <c r="H9" s="33" t="s">
        <v>27</v>
      </c>
      <c r="I9" s="38">
        <v>6500</v>
      </c>
      <c r="J9" s="38">
        <v>182</v>
      </c>
      <c r="K9" s="38">
        <v>7193</v>
      </c>
      <c r="L9" s="33">
        <v>2798</v>
      </c>
      <c r="M9" s="34" t="s">
        <v>258</v>
      </c>
      <c r="N9" s="33" t="s">
        <v>136</v>
      </c>
      <c r="O9" s="39">
        <v>43100</v>
      </c>
      <c r="P9" s="60" t="s">
        <v>149</v>
      </c>
    </row>
    <row r="10" spans="1:16" ht="93" customHeight="1">
      <c r="A10" s="86">
        <v>8</v>
      </c>
      <c r="B10" s="33" t="s">
        <v>76</v>
      </c>
      <c r="C10" s="34" t="s">
        <v>73</v>
      </c>
      <c r="D10" s="35" t="s">
        <v>74</v>
      </c>
      <c r="E10" s="36" t="s">
        <v>130</v>
      </c>
      <c r="F10" s="37" t="s">
        <v>129</v>
      </c>
      <c r="G10" s="34" t="s">
        <v>138</v>
      </c>
      <c r="H10" s="33" t="s">
        <v>59</v>
      </c>
      <c r="I10" s="38">
        <v>2898</v>
      </c>
      <c r="J10" s="38">
        <v>2125</v>
      </c>
      <c r="K10" s="38">
        <v>773</v>
      </c>
      <c r="L10" s="33" t="s">
        <v>203</v>
      </c>
      <c r="M10" s="34" t="s">
        <v>98</v>
      </c>
      <c r="N10" s="33" t="s">
        <v>76</v>
      </c>
      <c r="O10" s="39">
        <v>42977</v>
      </c>
      <c r="P10" s="40" t="s">
        <v>3</v>
      </c>
    </row>
    <row r="11" spans="1:16" ht="93" customHeight="1">
      <c r="A11" s="86">
        <v>9</v>
      </c>
      <c r="B11" s="33" t="s">
        <v>76</v>
      </c>
      <c r="C11" s="34" t="s">
        <v>73</v>
      </c>
      <c r="D11" s="35" t="s">
        <v>77</v>
      </c>
      <c r="E11" s="36" t="s">
        <v>238</v>
      </c>
      <c r="F11" s="37" t="s">
        <v>239</v>
      </c>
      <c r="G11" s="34" t="s">
        <v>237</v>
      </c>
      <c r="H11" s="33" t="s">
        <v>59</v>
      </c>
      <c r="I11" s="38">
        <v>22428</v>
      </c>
      <c r="J11" s="38">
        <v>0</v>
      </c>
      <c r="K11" s="38">
        <v>17231</v>
      </c>
      <c r="L11" s="33">
        <v>3183</v>
      </c>
      <c r="M11" s="34" t="s">
        <v>197</v>
      </c>
      <c r="N11" s="33" t="s">
        <v>222</v>
      </c>
      <c r="O11" s="39">
        <v>43465</v>
      </c>
      <c r="P11" s="40" t="s">
        <v>4</v>
      </c>
    </row>
    <row r="12" spans="1:16" ht="87.75" customHeight="1">
      <c r="A12" s="86">
        <v>10</v>
      </c>
      <c r="B12" s="33" t="s">
        <v>76</v>
      </c>
      <c r="C12" s="34" t="s">
        <v>73</v>
      </c>
      <c r="D12" s="35" t="s">
        <v>77</v>
      </c>
      <c r="E12" s="36" t="s">
        <v>43</v>
      </c>
      <c r="F12" s="37" t="s">
        <v>44</v>
      </c>
      <c r="G12" s="34" t="s">
        <v>139</v>
      </c>
      <c r="H12" s="33" t="s">
        <v>140</v>
      </c>
      <c r="I12" s="38">
        <v>15564</v>
      </c>
      <c r="J12" s="38">
        <v>14184</v>
      </c>
      <c r="K12" s="38">
        <v>1521</v>
      </c>
      <c r="L12" s="33" t="s">
        <v>253</v>
      </c>
      <c r="M12" s="34" t="s">
        <v>98</v>
      </c>
      <c r="N12" s="33" t="s">
        <v>28</v>
      </c>
      <c r="O12" s="39">
        <v>43008</v>
      </c>
      <c r="P12" s="40" t="s">
        <v>279</v>
      </c>
    </row>
    <row r="13" spans="1:16" ht="80.25" customHeight="1">
      <c r="A13" s="86">
        <v>11</v>
      </c>
      <c r="B13" s="33" t="s">
        <v>63</v>
      </c>
      <c r="C13" s="41" t="s">
        <v>73</v>
      </c>
      <c r="D13" s="42" t="s">
        <v>124</v>
      </c>
      <c r="E13" s="43" t="s">
        <v>125</v>
      </c>
      <c r="F13" s="37" t="s">
        <v>259</v>
      </c>
      <c r="G13" s="34" t="s">
        <v>40</v>
      </c>
      <c r="H13" s="33" t="s">
        <v>59</v>
      </c>
      <c r="I13" s="38">
        <v>15000</v>
      </c>
      <c r="J13" s="38">
        <v>0</v>
      </c>
      <c r="K13" s="38">
        <f>3308+1477</f>
        <v>4785</v>
      </c>
      <c r="L13" s="33" t="s">
        <v>260</v>
      </c>
      <c r="M13" s="34" t="s">
        <v>261</v>
      </c>
      <c r="N13" s="33" t="s">
        <v>63</v>
      </c>
      <c r="O13" s="39">
        <v>43100</v>
      </c>
      <c r="P13" s="40" t="s">
        <v>280</v>
      </c>
    </row>
    <row r="14" spans="1:16" ht="78.75" customHeight="1">
      <c r="A14" s="86">
        <v>12</v>
      </c>
      <c r="B14" s="33" t="s">
        <v>76</v>
      </c>
      <c r="C14" s="41" t="s">
        <v>73</v>
      </c>
      <c r="D14" s="42" t="s">
        <v>124</v>
      </c>
      <c r="E14" s="43" t="s">
        <v>125</v>
      </c>
      <c r="F14" s="37" t="s">
        <v>184</v>
      </c>
      <c r="G14" s="34" t="s">
        <v>40</v>
      </c>
      <c r="H14" s="33" t="s">
        <v>59</v>
      </c>
      <c r="I14" s="38">
        <v>15266</v>
      </c>
      <c r="J14" s="38">
        <v>1228</v>
      </c>
      <c r="K14" s="38">
        <v>14871</v>
      </c>
      <c r="L14" s="33" t="s">
        <v>150</v>
      </c>
      <c r="M14" s="34" t="s">
        <v>246</v>
      </c>
      <c r="N14" s="33" t="s">
        <v>63</v>
      </c>
      <c r="O14" s="39">
        <v>42954</v>
      </c>
      <c r="P14" s="40" t="s">
        <v>151</v>
      </c>
    </row>
    <row r="15" spans="1:16" ht="84" customHeight="1">
      <c r="A15" s="86">
        <v>13</v>
      </c>
      <c r="B15" s="33" t="s">
        <v>185</v>
      </c>
      <c r="C15" s="41" t="s">
        <v>73</v>
      </c>
      <c r="D15" s="42" t="s">
        <v>124</v>
      </c>
      <c r="E15" s="43" t="s">
        <v>125</v>
      </c>
      <c r="F15" s="37" t="s">
        <v>256</v>
      </c>
      <c r="G15" s="34" t="s">
        <v>230</v>
      </c>
      <c r="H15" s="33" t="s">
        <v>142</v>
      </c>
      <c r="I15" s="38">
        <v>9966</v>
      </c>
      <c r="J15" s="38">
        <v>845</v>
      </c>
      <c r="K15" s="38">
        <v>9121</v>
      </c>
      <c r="L15" s="33" t="s">
        <v>229</v>
      </c>
      <c r="M15" s="34" t="s">
        <v>186</v>
      </c>
      <c r="N15" s="33" t="s">
        <v>7</v>
      </c>
      <c r="O15" s="39">
        <v>43100</v>
      </c>
      <c r="P15" s="40" t="s">
        <v>228</v>
      </c>
    </row>
    <row r="16" spans="1:16" ht="204">
      <c r="A16" s="86">
        <v>14</v>
      </c>
      <c r="B16" s="33" t="s">
        <v>255</v>
      </c>
      <c r="C16" s="41" t="s">
        <v>73</v>
      </c>
      <c r="D16" s="42" t="s">
        <v>124</v>
      </c>
      <c r="E16" s="43" t="s">
        <v>125</v>
      </c>
      <c r="F16" s="37" t="s">
        <v>254</v>
      </c>
      <c r="G16" s="12" t="s">
        <v>155</v>
      </c>
      <c r="H16" s="11" t="s">
        <v>156</v>
      </c>
      <c r="I16" s="38" t="s">
        <v>20</v>
      </c>
      <c r="J16" s="38" t="s">
        <v>20</v>
      </c>
      <c r="K16" s="38">
        <f>5265+1742+2+2136+1900</f>
        <v>11045</v>
      </c>
      <c r="L16" s="33">
        <v>1705</v>
      </c>
      <c r="M16" s="34" t="s">
        <v>71</v>
      </c>
      <c r="N16" s="33" t="s">
        <v>255</v>
      </c>
      <c r="O16" s="39">
        <v>43100</v>
      </c>
      <c r="P16" s="51" t="s">
        <v>154</v>
      </c>
    </row>
    <row r="17" spans="1:16" ht="63.75">
      <c r="A17" s="86">
        <v>15</v>
      </c>
      <c r="B17" s="33" t="s">
        <v>108</v>
      </c>
      <c r="C17" s="111" t="s">
        <v>78</v>
      </c>
      <c r="D17" s="112" t="s">
        <v>241</v>
      </c>
      <c r="E17" s="113" t="s">
        <v>242</v>
      </c>
      <c r="F17" s="37" t="s">
        <v>243</v>
      </c>
      <c r="G17" s="12" t="s">
        <v>11</v>
      </c>
      <c r="H17" s="11" t="s">
        <v>13</v>
      </c>
      <c r="I17" s="38" t="s">
        <v>20</v>
      </c>
      <c r="J17" s="38" t="s">
        <v>20</v>
      </c>
      <c r="K17" s="38">
        <f>7000+968+2500</f>
        <v>10468</v>
      </c>
      <c r="L17" s="33" t="s">
        <v>244</v>
      </c>
      <c r="M17" s="34" t="s">
        <v>71</v>
      </c>
      <c r="N17" s="33" t="s">
        <v>12</v>
      </c>
      <c r="O17" s="39" t="s">
        <v>79</v>
      </c>
      <c r="P17" s="51" t="s">
        <v>14</v>
      </c>
    </row>
    <row r="18" spans="1:26" ht="233.25" customHeight="1">
      <c r="A18" s="86">
        <v>16</v>
      </c>
      <c r="B18" s="44" t="s">
        <v>66</v>
      </c>
      <c r="C18" s="45" t="s">
        <v>57</v>
      </c>
      <c r="D18" s="46" t="s">
        <v>58</v>
      </c>
      <c r="E18" s="47" t="s">
        <v>115</v>
      </c>
      <c r="F18" s="48" t="s">
        <v>114</v>
      </c>
      <c r="G18" s="45" t="s">
        <v>67</v>
      </c>
      <c r="H18" s="44" t="s">
        <v>65</v>
      </c>
      <c r="I18" s="49">
        <v>350000</v>
      </c>
      <c r="J18" s="49">
        <v>8344</v>
      </c>
      <c r="K18" s="49">
        <f>4232+2470+413</f>
        <v>7115</v>
      </c>
      <c r="L18" s="44">
        <v>1737</v>
      </c>
      <c r="M18" s="45" t="s">
        <v>93</v>
      </c>
      <c r="N18" s="44" t="s">
        <v>66</v>
      </c>
      <c r="O18" s="50">
        <v>44196</v>
      </c>
      <c r="P18" s="51" t="s">
        <v>265</v>
      </c>
      <c r="Q18" s="7"/>
      <c r="R18" s="8"/>
      <c r="S18" s="9"/>
      <c r="T18" s="9"/>
      <c r="U18" s="9"/>
      <c r="V18" s="8"/>
      <c r="W18" s="7"/>
      <c r="X18" s="8"/>
      <c r="Y18" s="10"/>
      <c r="Z18" s="7"/>
    </row>
    <row r="19" spans="1:26" ht="140.25">
      <c r="A19" s="86">
        <v>17</v>
      </c>
      <c r="B19" s="44" t="s">
        <v>66</v>
      </c>
      <c r="C19" s="45" t="s">
        <v>57</v>
      </c>
      <c r="D19" s="46" t="s">
        <v>58</v>
      </c>
      <c r="E19" s="47" t="s">
        <v>60</v>
      </c>
      <c r="F19" s="48" t="s">
        <v>233</v>
      </c>
      <c r="G19" s="45" t="s">
        <v>39</v>
      </c>
      <c r="H19" s="44" t="s">
        <v>59</v>
      </c>
      <c r="I19" s="49">
        <v>80000</v>
      </c>
      <c r="J19" s="49">
        <v>0</v>
      </c>
      <c r="K19" s="49">
        <v>2725</v>
      </c>
      <c r="L19" s="44">
        <v>3232</v>
      </c>
      <c r="M19" s="45" t="s">
        <v>93</v>
      </c>
      <c r="N19" s="44" t="s">
        <v>66</v>
      </c>
      <c r="O19" s="50">
        <v>44926</v>
      </c>
      <c r="P19" s="51" t="s">
        <v>266</v>
      </c>
      <c r="Q19" s="7"/>
      <c r="R19" s="8"/>
      <c r="S19" s="9"/>
      <c r="T19" s="9"/>
      <c r="U19" s="9"/>
      <c r="V19" s="8"/>
      <c r="W19" s="7"/>
      <c r="X19" s="8"/>
      <c r="Y19" s="10"/>
      <c r="Z19" s="7"/>
    </row>
    <row r="20" spans="1:26" ht="76.5" customHeight="1">
      <c r="A20" s="86">
        <v>18</v>
      </c>
      <c r="B20" s="44" t="s">
        <v>66</v>
      </c>
      <c r="C20" s="45" t="s">
        <v>57</v>
      </c>
      <c r="D20" s="46" t="s">
        <v>58</v>
      </c>
      <c r="E20" s="47" t="s">
        <v>60</v>
      </c>
      <c r="F20" s="48" t="s">
        <v>38</v>
      </c>
      <c r="G20" s="45" t="s">
        <v>39</v>
      </c>
      <c r="H20" s="44" t="s">
        <v>59</v>
      </c>
      <c r="I20" s="49">
        <v>6000</v>
      </c>
      <c r="J20" s="49">
        <v>0</v>
      </c>
      <c r="K20" s="49">
        <v>100</v>
      </c>
      <c r="L20" s="44">
        <v>2974</v>
      </c>
      <c r="M20" s="45" t="s">
        <v>93</v>
      </c>
      <c r="N20" s="44" t="s">
        <v>66</v>
      </c>
      <c r="O20" s="50">
        <v>44926</v>
      </c>
      <c r="P20" s="51" t="s">
        <v>267</v>
      </c>
      <c r="Q20" s="7"/>
      <c r="R20" s="8"/>
      <c r="S20" s="9"/>
      <c r="T20" s="9"/>
      <c r="U20" s="9"/>
      <c r="V20" s="8"/>
      <c r="W20" s="7"/>
      <c r="X20" s="8"/>
      <c r="Y20" s="10"/>
      <c r="Z20" s="7"/>
    </row>
    <row r="21" spans="1:26" ht="153">
      <c r="A21" s="86">
        <v>19</v>
      </c>
      <c r="B21" s="44" t="s">
        <v>66</v>
      </c>
      <c r="C21" s="45" t="s">
        <v>57</v>
      </c>
      <c r="D21" s="46" t="s">
        <v>58</v>
      </c>
      <c r="E21" s="47" t="s">
        <v>60</v>
      </c>
      <c r="F21" s="48" t="s">
        <v>205</v>
      </c>
      <c r="G21" s="45" t="s">
        <v>39</v>
      </c>
      <c r="H21" s="44" t="s">
        <v>59</v>
      </c>
      <c r="I21" s="49">
        <v>20000</v>
      </c>
      <c r="J21" s="49">
        <v>135</v>
      </c>
      <c r="K21" s="49">
        <v>907</v>
      </c>
      <c r="L21" s="44">
        <v>3110</v>
      </c>
      <c r="M21" s="45" t="s">
        <v>93</v>
      </c>
      <c r="N21" s="44" t="s">
        <v>66</v>
      </c>
      <c r="O21" s="50">
        <v>43465</v>
      </c>
      <c r="P21" s="51" t="s">
        <v>268</v>
      </c>
      <c r="Q21" s="7"/>
      <c r="R21" s="8"/>
      <c r="S21" s="9"/>
      <c r="T21" s="9"/>
      <c r="U21" s="9"/>
      <c r="V21" s="8"/>
      <c r="W21" s="7"/>
      <c r="X21" s="8"/>
      <c r="Y21" s="10"/>
      <c r="Z21" s="7"/>
    </row>
    <row r="22" spans="1:16" ht="132.75" customHeight="1">
      <c r="A22" s="86">
        <v>20</v>
      </c>
      <c r="B22" s="44" t="s">
        <v>66</v>
      </c>
      <c r="C22" s="45" t="s">
        <v>57</v>
      </c>
      <c r="D22" s="46" t="s">
        <v>58</v>
      </c>
      <c r="E22" s="47" t="s">
        <v>60</v>
      </c>
      <c r="F22" s="48" t="s">
        <v>178</v>
      </c>
      <c r="G22" s="45" t="s">
        <v>67</v>
      </c>
      <c r="H22" s="44" t="s">
        <v>65</v>
      </c>
      <c r="I22" s="49">
        <v>60000</v>
      </c>
      <c r="J22" s="49">
        <v>724</v>
      </c>
      <c r="K22" s="49">
        <v>9700</v>
      </c>
      <c r="L22" s="44">
        <v>2661</v>
      </c>
      <c r="M22" s="45" t="s">
        <v>93</v>
      </c>
      <c r="N22" s="44" t="s">
        <v>66</v>
      </c>
      <c r="O22" s="39">
        <v>43830</v>
      </c>
      <c r="P22" s="51" t="s">
        <v>269</v>
      </c>
    </row>
    <row r="23" spans="1:16" ht="96" customHeight="1">
      <c r="A23" s="86">
        <v>21</v>
      </c>
      <c r="B23" s="44" t="s">
        <v>66</v>
      </c>
      <c r="C23" s="45" t="s">
        <v>57</v>
      </c>
      <c r="D23" s="46" t="s">
        <v>58</v>
      </c>
      <c r="E23" s="47" t="s">
        <v>60</v>
      </c>
      <c r="F23" s="48" t="s">
        <v>80</v>
      </c>
      <c r="G23" s="45" t="s">
        <v>67</v>
      </c>
      <c r="H23" s="44" t="s">
        <v>65</v>
      </c>
      <c r="I23" s="49">
        <v>19600</v>
      </c>
      <c r="J23" s="49">
        <v>8973</v>
      </c>
      <c r="K23" s="49">
        <v>1291</v>
      </c>
      <c r="L23" s="44">
        <v>2789</v>
      </c>
      <c r="M23" s="45" t="s">
        <v>93</v>
      </c>
      <c r="N23" s="44" t="s">
        <v>66</v>
      </c>
      <c r="O23" s="50">
        <v>43465</v>
      </c>
      <c r="P23" s="51" t="s">
        <v>270</v>
      </c>
    </row>
    <row r="24" spans="1:16" ht="93" customHeight="1">
      <c r="A24" s="86">
        <v>22</v>
      </c>
      <c r="B24" s="44" t="s">
        <v>66</v>
      </c>
      <c r="C24" s="45" t="s">
        <v>57</v>
      </c>
      <c r="D24" s="46" t="s">
        <v>58</v>
      </c>
      <c r="E24" s="47" t="s">
        <v>60</v>
      </c>
      <c r="F24" s="48" t="s">
        <v>119</v>
      </c>
      <c r="G24" s="45" t="s">
        <v>39</v>
      </c>
      <c r="H24" s="44" t="s">
        <v>59</v>
      </c>
      <c r="I24" s="49">
        <v>30000</v>
      </c>
      <c r="J24" s="49">
        <v>665</v>
      </c>
      <c r="K24" s="49">
        <f>3083+15000</f>
        <v>18083</v>
      </c>
      <c r="L24" s="44">
        <v>2841</v>
      </c>
      <c r="M24" s="45" t="s">
        <v>93</v>
      </c>
      <c r="N24" s="44" t="s">
        <v>66</v>
      </c>
      <c r="O24" s="50">
        <v>43465</v>
      </c>
      <c r="P24" s="51" t="s">
        <v>271</v>
      </c>
    </row>
    <row r="25" spans="1:16" ht="127.5">
      <c r="A25" s="86">
        <v>23</v>
      </c>
      <c r="B25" s="44" t="s">
        <v>66</v>
      </c>
      <c r="C25" s="45" t="s">
        <v>57</v>
      </c>
      <c r="D25" s="46" t="s">
        <v>58</v>
      </c>
      <c r="E25" s="47" t="s">
        <v>60</v>
      </c>
      <c r="F25" s="48" t="s">
        <v>179</v>
      </c>
      <c r="G25" s="45" t="s">
        <v>67</v>
      </c>
      <c r="H25" s="44" t="s">
        <v>65</v>
      </c>
      <c r="I25" s="49">
        <v>60000</v>
      </c>
      <c r="J25" s="49">
        <v>325</v>
      </c>
      <c r="K25" s="49">
        <f>2602+500</f>
        <v>3102</v>
      </c>
      <c r="L25" s="44">
        <v>2854</v>
      </c>
      <c r="M25" s="45" t="s">
        <v>93</v>
      </c>
      <c r="N25" s="44" t="s">
        <v>66</v>
      </c>
      <c r="O25" s="50">
        <v>44196</v>
      </c>
      <c r="P25" s="51" t="s">
        <v>272</v>
      </c>
    </row>
    <row r="26" spans="1:16" ht="91.5" customHeight="1">
      <c r="A26" s="86">
        <v>24</v>
      </c>
      <c r="B26" s="44" t="s">
        <v>66</v>
      </c>
      <c r="C26" s="45" t="s">
        <v>57</v>
      </c>
      <c r="D26" s="46" t="s">
        <v>58</v>
      </c>
      <c r="E26" s="47" t="s">
        <v>60</v>
      </c>
      <c r="F26" s="48" t="s">
        <v>180</v>
      </c>
      <c r="G26" s="45" t="s">
        <v>39</v>
      </c>
      <c r="H26" s="44" t="s">
        <v>59</v>
      </c>
      <c r="I26" s="49">
        <v>40000</v>
      </c>
      <c r="J26" s="49">
        <v>360</v>
      </c>
      <c r="K26" s="49">
        <v>1030</v>
      </c>
      <c r="L26" s="44">
        <v>3125</v>
      </c>
      <c r="M26" s="45" t="s">
        <v>93</v>
      </c>
      <c r="N26" s="44" t="s">
        <v>66</v>
      </c>
      <c r="O26" s="50">
        <v>43830</v>
      </c>
      <c r="P26" s="51" t="s">
        <v>273</v>
      </c>
    </row>
    <row r="27" spans="1:16" ht="63.75">
      <c r="A27" s="86">
        <v>25</v>
      </c>
      <c r="B27" s="33" t="s">
        <v>63</v>
      </c>
      <c r="C27" s="34" t="s">
        <v>57</v>
      </c>
      <c r="D27" s="35" t="s">
        <v>58</v>
      </c>
      <c r="E27" s="36" t="s">
        <v>68</v>
      </c>
      <c r="F27" s="37" t="s">
        <v>41</v>
      </c>
      <c r="G27" s="34" t="s">
        <v>40</v>
      </c>
      <c r="H27" s="33" t="s">
        <v>59</v>
      </c>
      <c r="I27" s="38">
        <v>18287</v>
      </c>
      <c r="J27" s="38">
        <v>544</v>
      </c>
      <c r="K27" s="38">
        <v>17945</v>
      </c>
      <c r="L27" s="33" t="s">
        <v>231</v>
      </c>
      <c r="M27" s="34" t="s">
        <v>137</v>
      </c>
      <c r="N27" s="33" t="s">
        <v>63</v>
      </c>
      <c r="O27" s="39">
        <v>43100</v>
      </c>
      <c r="P27" s="40" t="s">
        <v>8</v>
      </c>
    </row>
    <row r="28" spans="1:16" ht="76.5" customHeight="1">
      <c r="A28" s="86">
        <v>26</v>
      </c>
      <c r="B28" s="33" t="s">
        <v>63</v>
      </c>
      <c r="C28" s="34" t="s">
        <v>57</v>
      </c>
      <c r="D28" s="35" t="s">
        <v>58</v>
      </c>
      <c r="E28" s="36" t="s">
        <v>68</v>
      </c>
      <c r="F28" s="37" t="s">
        <v>42</v>
      </c>
      <c r="G28" s="34" t="s">
        <v>40</v>
      </c>
      <c r="H28" s="33" t="s">
        <v>59</v>
      </c>
      <c r="I28" s="38">
        <v>46000</v>
      </c>
      <c r="J28" s="38">
        <v>641</v>
      </c>
      <c r="K28" s="38">
        <v>35000</v>
      </c>
      <c r="L28" s="33" t="s">
        <v>232</v>
      </c>
      <c r="M28" s="34" t="s">
        <v>137</v>
      </c>
      <c r="N28" s="33" t="s">
        <v>63</v>
      </c>
      <c r="O28" s="39">
        <v>43465</v>
      </c>
      <c r="P28" s="40" t="s">
        <v>9</v>
      </c>
    </row>
    <row r="29" spans="1:16" ht="126.75" customHeight="1">
      <c r="A29" s="86">
        <v>27</v>
      </c>
      <c r="B29" s="44" t="s">
        <v>66</v>
      </c>
      <c r="C29" s="45" t="s">
        <v>57</v>
      </c>
      <c r="D29" s="46" t="s">
        <v>64</v>
      </c>
      <c r="E29" s="47" t="s">
        <v>69</v>
      </c>
      <c r="F29" s="48" t="s">
        <v>206</v>
      </c>
      <c r="G29" s="45" t="s">
        <v>39</v>
      </c>
      <c r="H29" s="44" t="s">
        <v>59</v>
      </c>
      <c r="I29" s="49">
        <v>100000</v>
      </c>
      <c r="J29" s="49">
        <v>0</v>
      </c>
      <c r="K29" s="49">
        <v>150</v>
      </c>
      <c r="L29" s="44">
        <v>3111</v>
      </c>
      <c r="M29" s="45" t="s">
        <v>93</v>
      </c>
      <c r="N29" s="44" t="s">
        <v>66</v>
      </c>
      <c r="O29" s="50">
        <v>44196</v>
      </c>
      <c r="P29" s="51" t="s">
        <v>274</v>
      </c>
    </row>
    <row r="30" spans="1:16" ht="79.5" customHeight="1">
      <c r="A30" s="86">
        <v>28</v>
      </c>
      <c r="B30" s="44" t="s">
        <v>66</v>
      </c>
      <c r="C30" s="45" t="s">
        <v>57</v>
      </c>
      <c r="D30" s="46" t="s">
        <v>64</v>
      </c>
      <c r="E30" s="47" t="s">
        <v>90</v>
      </c>
      <c r="F30" s="48" t="s">
        <v>183</v>
      </c>
      <c r="G30" s="45" t="s">
        <v>182</v>
      </c>
      <c r="H30" s="44" t="s">
        <v>252</v>
      </c>
      <c r="I30" s="49">
        <v>22745</v>
      </c>
      <c r="J30" s="49">
        <v>674</v>
      </c>
      <c r="K30" s="49">
        <f>12830+10000</f>
        <v>22830</v>
      </c>
      <c r="L30" s="44">
        <v>3106</v>
      </c>
      <c r="M30" s="45" t="s">
        <v>93</v>
      </c>
      <c r="N30" s="44" t="s">
        <v>66</v>
      </c>
      <c r="O30" s="50">
        <v>43039</v>
      </c>
      <c r="P30" s="51" t="s">
        <v>21</v>
      </c>
    </row>
    <row r="31" spans="1:16" ht="89.25">
      <c r="A31" s="86">
        <v>29</v>
      </c>
      <c r="B31" s="44" t="s">
        <v>66</v>
      </c>
      <c r="C31" s="45" t="s">
        <v>57</v>
      </c>
      <c r="D31" s="46" t="s">
        <v>64</v>
      </c>
      <c r="E31" s="47" t="s">
        <v>90</v>
      </c>
      <c r="F31" s="48" t="s">
        <v>234</v>
      </c>
      <c r="G31" s="45" t="s">
        <v>182</v>
      </c>
      <c r="H31" s="44" t="s">
        <v>22</v>
      </c>
      <c r="I31" s="49">
        <v>32000</v>
      </c>
      <c r="J31" s="49">
        <v>702</v>
      </c>
      <c r="K31" s="49">
        <f>10324+30000</f>
        <v>40324</v>
      </c>
      <c r="L31" s="44">
        <v>3108</v>
      </c>
      <c r="M31" s="45" t="s">
        <v>93</v>
      </c>
      <c r="N31" s="44" t="s">
        <v>66</v>
      </c>
      <c r="O31" s="50">
        <v>43251</v>
      </c>
      <c r="P31" s="51" t="s">
        <v>275</v>
      </c>
    </row>
    <row r="32" spans="1:16" ht="89.25">
      <c r="A32" s="86">
        <v>30</v>
      </c>
      <c r="B32" s="44" t="s">
        <v>66</v>
      </c>
      <c r="C32" s="45" t="s">
        <v>57</v>
      </c>
      <c r="D32" s="46" t="s">
        <v>64</v>
      </c>
      <c r="E32" s="105" t="s">
        <v>235</v>
      </c>
      <c r="F32" s="106" t="s">
        <v>236</v>
      </c>
      <c r="G32" s="107" t="s">
        <v>237</v>
      </c>
      <c r="H32" s="108" t="s">
        <v>59</v>
      </c>
      <c r="I32" s="109">
        <v>9000</v>
      </c>
      <c r="J32" s="109">
        <v>0</v>
      </c>
      <c r="K32" s="109">
        <f>1000+1500+2000+4500</f>
        <v>9000</v>
      </c>
      <c r="L32" s="108">
        <v>3221</v>
      </c>
      <c r="M32" s="107" t="s">
        <v>93</v>
      </c>
      <c r="N32" s="44" t="s">
        <v>66</v>
      </c>
      <c r="O32" s="50">
        <v>43465</v>
      </c>
      <c r="P32" s="110" t="s">
        <v>23</v>
      </c>
    </row>
    <row r="33" spans="1:16" ht="109.5" customHeight="1">
      <c r="A33" s="86">
        <v>31</v>
      </c>
      <c r="B33" s="52" t="s">
        <v>187</v>
      </c>
      <c r="C33" s="53" t="s">
        <v>72</v>
      </c>
      <c r="D33" s="54" t="s">
        <v>107</v>
      </c>
      <c r="E33" s="55" t="s">
        <v>109</v>
      </c>
      <c r="F33" s="56" t="s">
        <v>126</v>
      </c>
      <c r="G33" s="53" t="s">
        <v>40</v>
      </c>
      <c r="H33" s="52" t="s">
        <v>59</v>
      </c>
      <c r="I33" s="57">
        <v>70000</v>
      </c>
      <c r="J33" s="57">
        <v>1278</v>
      </c>
      <c r="K33" s="57">
        <v>50042</v>
      </c>
      <c r="L33" s="52">
        <v>5527</v>
      </c>
      <c r="M33" s="53" t="s">
        <v>70</v>
      </c>
      <c r="N33" s="52" t="s">
        <v>127</v>
      </c>
      <c r="O33" s="58">
        <v>43465</v>
      </c>
      <c r="P33" s="59" t="s">
        <v>276</v>
      </c>
    </row>
    <row r="34" spans="1:16" ht="63.75">
      <c r="A34" s="86">
        <v>32</v>
      </c>
      <c r="B34" s="52" t="s">
        <v>120</v>
      </c>
      <c r="C34" s="53" t="s">
        <v>72</v>
      </c>
      <c r="D34" s="54" t="s">
        <v>107</v>
      </c>
      <c r="E34" s="55" t="s">
        <v>109</v>
      </c>
      <c r="F34" s="56" t="s">
        <v>190</v>
      </c>
      <c r="G34" s="53" t="s">
        <v>40</v>
      </c>
      <c r="H34" s="52" t="s">
        <v>59</v>
      </c>
      <c r="I34" s="57">
        <v>10000</v>
      </c>
      <c r="J34" s="57">
        <v>165</v>
      </c>
      <c r="K34" s="57">
        <v>691</v>
      </c>
      <c r="L34" s="52">
        <v>6064</v>
      </c>
      <c r="M34" s="53" t="s">
        <v>189</v>
      </c>
      <c r="N34" s="52" t="s">
        <v>127</v>
      </c>
      <c r="O34" s="58">
        <v>43830</v>
      </c>
      <c r="P34" s="59" t="s">
        <v>113</v>
      </c>
    </row>
    <row r="35" spans="1:16" ht="75" customHeight="1">
      <c r="A35" s="86">
        <v>33</v>
      </c>
      <c r="B35" s="52" t="s">
        <v>144</v>
      </c>
      <c r="C35" s="53" t="s">
        <v>72</v>
      </c>
      <c r="D35" s="54" t="s">
        <v>107</v>
      </c>
      <c r="E35" s="55" t="s">
        <v>109</v>
      </c>
      <c r="F35" s="56" t="s">
        <v>33</v>
      </c>
      <c r="G35" s="53" t="s">
        <v>40</v>
      </c>
      <c r="H35" s="52" t="s">
        <v>59</v>
      </c>
      <c r="I35" s="52" t="s">
        <v>10</v>
      </c>
      <c r="J35" s="52">
        <v>500</v>
      </c>
      <c r="K35" s="57">
        <v>3130</v>
      </c>
      <c r="L35" s="52">
        <v>3132</v>
      </c>
      <c r="M35" s="53" t="s">
        <v>262</v>
      </c>
      <c r="N35" s="52" t="s">
        <v>63</v>
      </c>
      <c r="O35" s="58">
        <v>43830</v>
      </c>
      <c r="P35" s="76" t="s">
        <v>152</v>
      </c>
    </row>
    <row r="36" spans="1:16" ht="75" customHeight="1">
      <c r="A36" s="86">
        <v>34</v>
      </c>
      <c r="B36" s="77" t="s">
        <v>174</v>
      </c>
      <c r="C36" s="53" t="s">
        <v>72</v>
      </c>
      <c r="D36" s="78" t="s">
        <v>175</v>
      </c>
      <c r="E36" s="79" t="s">
        <v>176</v>
      </c>
      <c r="F36" s="80" t="s">
        <v>224</v>
      </c>
      <c r="G36" s="53" t="s">
        <v>40</v>
      </c>
      <c r="H36" s="52" t="s">
        <v>59</v>
      </c>
      <c r="I36" s="57">
        <v>16591</v>
      </c>
      <c r="J36" s="77">
        <v>591</v>
      </c>
      <c r="K36" s="81" t="s">
        <v>225</v>
      </c>
      <c r="L36" s="77">
        <v>2668</v>
      </c>
      <c r="M36" s="45" t="s">
        <v>71</v>
      </c>
      <c r="N36" s="77" t="s">
        <v>226</v>
      </c>
      <c r="O36" s="82" t="s">
        <v>227</v>
      </c>
      <c r="P36" s="83" t="s">
        <v>223</v>
      </c>
    </row>
    <row r="37" spans="1:16" ht="75" customHeight="1" thickBot="1">
      <c r="A37" s="114">
        <v>35</v>
      </c>
      <c r="B37" s="97" t="s">
        <v>174</v>
      </c>
      <c r="C37" s="91" t="s">
        <v>72</v>
      </c>
      <c r="D37" s="98" t="s">
        <v>175</v>
      </c>
      <c r="E37" s="99" t="s">
        <v>176</v>
      </c>
      <c r="F37" s="100" t="s">
        <v>219</v>
      </c>
      <c r="G37" s="91" t="s">
        <v>40</v>
      </c>
      <c r="H37" s="90" t="s">
        <v>59</v>
      </c>
      <c r="I37" s="97">
        <v>3000</v>
      </c>
      <c r="J37" s="97">
        <v>0</v>
      </c>
      <c r="K37" s="101">
        <v>240</v>
      </c>
      <c r="L37" s="97">
        <v>3203</v>
      </c>
      <c r="M37" s="102" t="s">
        <v>71</v>
      </c>
      <c r="N37" s="97" t="s">
        <v>174</v>
      </c>
      <c r="O37" s="103">
        <v>43465</v>
      </c>
      <c r="P37" s="104" t="s">
        <v>15</v>
      </c>
    </row>
    <row r="38" spans="1:16" ht="32.25" customHeight="1">
      <c r="A38" s="118" t="s">
        <v>17</v>
      </c>
      <c r="B38" s="118"/>
      <c r="C38" s="118"/>
      <c r="D38" s="118"/>
      <c r="E38" s="118"/>
      <c r="F38" s="118"/>
      <c r="G38" s="118"/>
      <c r="H38" s="118"/>
      <c r="I38" s="118"/>
      <c r="J38" s="118"/>
      <c r="K38" s="118"/>
      <c r="L38" s="118"/>
      <c r="M38" s="118"/>
      <c r="N38" s="118"/>
      <c r="O38" s="118"/>
      <c r="P38" s="118"/>
    </row>
    <row r="39" spans="1:4" ht="15">
      <c r="A39" s="87"/>
      <c r="D39" s="70"/>
    </row>
    <row r="40" spans="1:4" ht="15">
      <c r="A40" s="69"/>
      <c r="D40" s="71"/>
    </row>
    <row r="41" spans="1:4" ht="15">
      <c r="A41" s="68"/>
      <c r="D41" s="71"/>
    </row>
    <row r="42" ht="15">
      <c r="A42" s="88"/>
    </row>
  </sheetData>
  <sheetProtection/>
  <autoFilter ref="A2:P42"/>
  <mergeCells count="2">
    <mergeCell ref="A1:P1"/>
    <mergeCell ref="A38:P38"/>
  </mergeCells>
  <printOptions horizontalCentered="1"/>
  <pageMargins left="0.17" right="0.17" top="0.53" bottom="0.31" header="0.17" footer="0.15748031496062992"/>
  <pageSetup fitToHeight="10" horizontalDpi="600" verticalDpi="600" orientation="landscape" paperSize="8" scale="75"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dimension ref="A1:P17"/>
  <sheetViews>
    <sheetView zoomScale="85" zoomScaleNormal="85" zoomScalePageLayoutView="0" workbookViewId="0" topLeftCell="A1">
      <pane ySplit="2" topLeftCell="BM3" activePane="bottomLeft" state="frozen"/>
      <selection pane="topLeft" activeCell="A1" sqref="A1"/>
      <selection pane="bottomLeft" activeCell="A2" sqref="A2"/>
    </sheetView>
  </sheetViews>
  <sheetFormatPr defaultColWidth="9.140625" defaultRowHeight="15"/>
  <cols>
    <col min="1" max="1" width="5.57421875" style="0" bestFit="1" customWidth="1"/>
    <col min="2" max="2" width="11.28125" style="0" bestFit="1" customWidth="1"/>
    <col min="3" max="3" width="16.28125" style="0" customWidth="1"/>
    <col min="4" max="4" width="14.8515625" style="0" customWidth="1"/>
    <col min="5" max="5" width="8.57421875" style="0" bestFit="1" customWidth="1"/>
    <col min="6" max="6" width="26.140625" style="0" customWidth="1"/>
    <col min="7" max="7" width="25.421875" style="0" customWidth="1"/>
    <col min="8" max="8" width="11.8515625" style="0" customWidth="1"/>
    <col min="9" max="11" width="15.00390625" style="0" customWidth="1"/>
    <col min="12" max="12" width="6.7109375" style="0" customWidth="1"/>
    <col min="13" max="13" width="20.8515625" style="0" customWidth="1"/>
    <col min="14" max="14" width="9.421875" style="0" bestFit="1" customWidth="1"/>
    <col min="15" max="15" width="10.8515625" style="0" bestFit="1" customWidth="1"/>
    <col min="16" max="16" width="56.57421875" style="0" customWidth="1"/>
  </cols>
  <sheetData>
    <row r="1" spans="1:16" ht="18.75">
      <c r="A1" s="122" t="s">
        <v>1</v>
      </c>
      <c r="B1" s="123"/>
      <c r="C1" s="123"/>
      <c r="D1" s="123"/>
      <c r="E1" s="123"/>
      <c r="F1" s="123"/>
      <c r="G1" s="123"/>
      <c r="H1" s="123"/>
      <c r="I1" s="123"/>
      <c r="J1" s="123"/>
      <c r="K1" s="123"/>
      <c r="L1" s="123"/>
      <c r="M1" s="123"/>
      <c r="N1" s="123"/>
      <c r="O1" s="123"/>
      <c r="P1" s="124"/>
    </row>
    <row r="2" spans="1:16" ht="39" thickBot="1">
      <c r="A2" s="1" t="s">
        <v>45</v>
      </c>
      <c r="B2" s="2" t="s">
        <v>46</v>
      </c>
      <c r="C2" s="2" t="s">
        <v>47</v>
      </c>
      <c r="D2" s="2" t="s">
        <v>48</v>
      </c>
      <c r="E2" s="2" t="s">
        <v>49</v>
      </c>
      <c r="F2" s="2" t="s">
        <v>50</v>
      </c>
      <c r="G2" s="2" t="s">
        <v>51</v>
      </c>
      <c r="H2" s="2" t="s">
        <v>52</v>
      </c>
      <c r="I2" s="2" t="s">
        <v>62</v>
      </c>
      <c r="J2" s="2" t="s">
        <v>208</v>
      </c>
      <c r="K2" s="2" t="s">
        <v>209</v>
      </c>
      <c r="L2" s="2" t="s">
        <v>61</v>
      </c>
      <c r="M2" s="2" t="s">
        <v>53</v>
      </c>
      <c r="N2" s="2" t="s">
        <v>54</v>
      </c>
      <c r="O2" s="2" t="s">
        <v>55</v>
      </c>
      <c r="P2" s="3" t="s">
        <v>56</v>
      </c>
    </row>
    <row r="3" spans="1:16" ht="77.25" thickTop="1">
      <c r="A3" s="61">
        <v>1</v>
      </c>
      <c r="B3" s="62" t="s">
        <v>188</v>
      </c>
      <c r="C3" s="41" t="s">
        <v>73</v>
      </c>
      <c r="D3" s="42" t="s">
        <v>117</v>
      </c>
      <c r="E3" s="43" t="s">
        <v>121</v>
      </c>
      <c r="F3" s="63" t="s">
        <v>122</v>
      </c>
      <c r="G3" s="41" t="s">
        <v>123</v>
      </c>
      <c r="H3" s="62" t="s">
        <v>143</v>
      </c>
      <c r="I3" s="64">
        <v>2000</v>
      </c>
      <c r="J3" s="64">
        <v>0</v>
      </c>
      <c r="K3" s="64">
        <v>0</v>
      </c>
      <c r="L3" s="62" t="s">
        <v>97</v>
      </c>
      <c r="M3" s="41" t="s">
        <v>189</v>
      </c>
      <c r="N3" s="62" t="s">
        <v>245</v>
      </c>
      <c r="O3" s="65">
        <v>43830</v>
      </c>
      <c r="P3" s="66" t="s">
        <v>6</v>
      </c>
    </row>
    <row r="4" spans="1:16" ht="120" customHeight="1">
      <c r="A4" s="61">
        <v>2</v>
      </c>
      <c r="B4" s="62" t="s">
        <v>76</v>
      </c>
      <c r="C4" s="41" t="s">
        <v>73</v>
      </c>
      <c r="D4" s="42" t="s">
        <v>77</v>
      </c>
      <c r="E4" s="43" t="s">
        <v>199</v>
      </c>
      <c r="F4" s="63" t="s">
        <v>200</v>
      </c>
      <c r="G4" s="41" t="s">
        <v>82</v>
      </c>
      <c r="H4" s="62" t="s">
        <v>201</v>
      </c>
      <c r="I4" s="64">
        <v>2030</v>
      </c>
      <c r="J4" s="64">
        <v>166</v>
      </c>
      <c r="K4" s="64">
        <v>1564</v>
      </c>
      <c r="L4" s="62">
        <v>5594</v>
      </c>
      <c r="M4" s="41" t="s">
        <v>98</v>
      </c>
      <c r="N4" s="62" t="s">
        <v>202</v>
      </c>
      <c r="O4" s="65">
        <v>43159</v>
      </c>
      <c r="P4" s="66" t="s">
        <v>18</v>
      </c>
    </row>
    <row r="5" spans="1:16" ht="90" customHeight="1">
      <c r="A5" s="61">
        <v>3</v>
      </c>
      <c r="B5" s="33" t="s">
        <v>89</v>
      </c>
      <c r="C5" s="34" t="s">
        <v>78</v>
      </c>
      <c r="D5" s="35" t="s">
        <v>247</v>
      </c>
      <c r="E5" s="36" t="s">
        <v>248</v>
      </c>
      <c r="F5" s="37" t="s">
        <v>249</v>
      </c>
      <c r="G5" s="34" t="s">
        <v>250</v>
      </c>
      <c r="H5" s="33" t="s">
        <v>59</v>
      </c>
      <c r="I5" s="38">
        <v>0</v>
      </c>
      <c r="J5" s="38">
        <v>0</v>
      </c>
      <c r="K5" s="38">
        <v>0</v>
      </c>
      <c r="L5" s="33" t="s">
        <v>79</v>
      </c>
      <c r="M5" s="34" t="s">
        <v>70</v>
      </c>
      <c r="N5" s="33" t="s">
        <v>89</v>
      </c>
      <c r="O5" s="39">
        <v>43100</v>
      </c>
      <c r="P5" s="40" t="s">
        <v>251</v>
      </c>
    </row>
    <row r="6" spans="1:16" ht="93" customHeight="1">
      <c r="A6" s="61">
        <v>4</v>
      </c>
      <c r="B6" s="33" t="s">
        <v>30</v>
      </c>
      <c r="C6" s="34" t="s">
        <v>106</v>
      </c>
      <c r="D6" s="35" t="s">
        <v>107</v>
      </c>
      <c r="E6" s="36" t="s">
        <v>109</v>
      </c>
      <c r="F6" s="37" t="s">
        <v>110</v>
      </c>
      <c r="G6" s="34" t="s">
        <v>194</v>
      </c>
      <c r="H6" s="33" t="s">
        <v>198</v>
      </c>
      <c r="I6" s="38">
        <v>5140</v>
      </c>
      <c r="J6" s="38">
        <v>4960</v>
      </c>
      <c r="K6" s="38">
        <v>158</v>
      </c>
      <c r="L6" s="33">
        <v>1936</v>
      </c>
      <c r="M6" s="34" t="s">
        <v>111</v>
      </c>
      <c r="N6" s="33" t="s">
        <v>30</v>
      </c>
      <c r="O6" s="39">
        <v>43281</v>
      </c>
      <c r="P6" s="40" t="s">
        <v>5</v>
      </c>
    </row>
    <row r="7" spans="1:16" ht="63.75">
      <c r="A7" s="72">
        <v>5</v>
      </c>
      <c r="B7" s="44" t="s">
        <v>66</v>
      </c>
      <c r="C7" s="45" t="s">
        <v>57</v>
      </c>
      <c r="D7" s="46" t="s">
        <v>58</v>
      </c>
      <c r="E7" s="47" t="s">
        <v>60</v>
      </c>
      <c r="F7" s="48" t="s">
        <v>181</v>
      </c>
      <c r="G7" s="45" t="s">
        <v>195</v>
      </c>
      <c r="H7" s="44" t="s">
        <v>59</v>
      </c>
      <c r="I7" s="49">
        <v>1000</v>
      </c>
      <c r="J7" s="49">
        <v>0</v>
      </c>
      <c r="K7" s="49">
        <v>575</v>
      </c>
      <c r="L7" s="44">
        <v>3126</v>
      </c>
      <c r="M7" s="45" t="s">
        <v>93</v>
      </c>
      <c r="N7" s="44" t="s">
        <v>66</v>
      </c>
      <c r="O7" s="50">
        <v>43100</v>
      </c>
      <c r="P7" s="51" t="s">
        <v>277</v>
      </c>
    </row>
    <row r="8" spans="1:16" ht="63" customHeight="1">
      <c r="A8" s="61">
        <v>6</v>
      </c>
      <c r="B8" s="33" t="s">
        <v>120</v>
      </c>
      <c r="C8" s="34" t="s">
        <v>95</v>
      </c>
      <c r="D8" s="35" t="s">
        <v>96</v>
      </c>
      <c r="E8" s="36" t="s">
        <v>191</v>
      </c>
      <c r="F8" s="37" t="s">
        <v>192</v>
      </c>
      <c r="G8" s="34" t="s">
        <v>193</v>
      </c>
      <c r="H8" s="33" t="s">
        <v>196</v>
      </c>
      <c r="I8" s="38">
        <v>5000</v>
      </c>
      <c r="J8" s="38">
        <v>18</v>
      </c>
      <c r="K8" s="38">
        <v>28</v>
      </c>
      <c r="L8" s="33">
        <v>5589</v>
      </c>
      <c r="M8" s="34" t="s">
        <v>70</v>
      </c>
      <c r="N8" s="33" t="s">
        <v>120</v>
      </c>
      <c r="O8" s="39">
        <v>44196</v>
      </c>
      <c r="P8" s="83" t="s">
        <v>112</v>
      </c>
    </row>
    <row r="9" spans="1:16" ht="63.75">
      <c r="A9" s="61">
        <v>7</v>
      </c>
      <c r="B9" s="33" t="s">
        <v>157</v>
      </c>
      <c r="C9" s="34" t="s">
        <v>95</v>
      </c>
      <c r="D9" s="35" t="s">
        <v>96</v>
      </c>
      <c r="E9" s="36" t="s">
        <v>191</v>
      </c>
      <c r="F9" s="63" t="s">
        <v>158</v>
      </c>
      <c r="G9" s="62" t="s">
        <v>161</v>
      </c>
      <c r="H9" s="62" t="s">
        <v>162</v>
      </c>
      <c r="I9" s="64">
        <v>290</v>
      </c>
      <c r="J9" s="64">
        <v>290</v>
      </c>
      <c r="K9" s="64">
        <v>290</v>
      </c>
      <c r="L9" s="62">
        <v>5601</v>
      </c>
      <c r="M9" s="41" t="s">
        <v>159</v>
      </c>
      <c r="N9" s="62" t="s">
        <v>157</v>
      </c>
      <c r="O9" s="65">
        <v>43039</v>
      </c>
      <c r="P9" s="66" t="s">
        <v>165</v>
      </c>
    </row>
    <row r="10" spans="1:16" ht="63.75">
      <c r="A10" s="61">
        <v>8</v>
      </c>
      <c r="B10" s="33" t="s">
        <v>157</v>
      </c>
      <c r="C10" s="34" t="s">
        <v>95</v>
      </c>
      <c r="D10" s="35" t="s">
        <v>96</v>
      </c>
      <c r="E10" s="36" t="s">
        <v>191</v>
      </c>
      <c r="F10" s="63" t="s">
        <v>160</v>
      </c>
      <c r="G10" s="62" t="s">
        <v>161</v>
      </c>
      <c r="H10" s="62" t="s">
        <v>163</v>
      </c>
      <c r="I10" s="64">
        <v>296</v>
      </c>
      <c r="J10" s="64">
        <v>296</v>
      </c>
      <c r="K10" s="64">
        <v>296</v>
      </c>
      <c r="L10" s="62">
        <v>5602</v>
      </c>
      <c r="M10" s="41" t="s">
        <v>159</v>
      </c>
      <c r="N10" s="62" t="s">
        <v>157</v>
      </c>
      <c r="O10" s="65">
        <v>43069</v>
      </c>
      <c r="P10" s="66" t="s">
        <v>164</v>
      </c>
    </row>
    <row r="11" spans="1:16" ht="157.5" customHeight="1">
      <c r="A11" s="61">
        <v>9</v>
      </c>
      <c r="B11" s="33" t="s">
        <v>89</v>
      </c>
      <c r="C11" s="34" t="s">
        <v>95</v>
      </c>
      <c r="D11" s="35" t="s">
        <v>96</v>
      </c>
      <c r="E11" s="36" t="s">
        <v>99</v>
      </c>
      <c r="F11" s="37" t="s">
        <v>100</v>
      </c>
      <c r="G11" s="34" t="s">
        <v>101</v>
      </c>
      <c r="H11" s="33" t="s">
        <v>59</v>
      </c>
      <c r="I11" s="38">
        <v>0</v>
      </c>
      <c r="J11" s="38">
        <v>0</v>
      </c>
      <c r="K11" s="38">
        <v>0</v>
      </c>
      <c r="L11" s="33" t="s">
        <v>79</v>
      </c>
      <c r="M11" s="34" t="s">
        <v>93</v>
      </c>
      <c r="N11" s="33" t="s">
        <v>216</v>
      </c>
      <c r="O11" s="39">
        <v>43100</v>
      </c>
      <c r="P11" s="40" t="s">
        <v>16</v>
      </c>
    </row>
    <row r="12" spans="1:16" ht="104.25" customHeight="1" thickBot="1">
      <c r="A12" s="89">
        <v>10</v>
      </c>
      <c r="B12" s="26" t="s">
        <v>102</v>
      </c>
      <c r="C12" s="27" t="s">
        <v>95</v>
      </c>
      <c r="D12" s="28" t="s">
        <v>96</v>
      </c>
      <c r="E12" s="29" t="s">
        <v>103</v>
      </c>
      <c r="F12" s="30" t="s">
        <v>218</v>
      </c>
      <c r="G12" s="27" t="s">
        <v>104</v>
      </c>
      <c r="H12" s="26" t="s">
        <v>59</v>
      </c>
      <c r="I12" s="31">
        <v>25000</v>
      </c>
      <c r="J12" s="31" t="s">
        <v>79</v>
      </c>
      <c r="K12" s="31">
        <v>25000</v>
      </c>
      <c r="L12" s="26">
        <v>2054</v>
      </c>
      <c r="M12" s="27" t="s">
        <v>70</v>
      </c>
      <c r="N12" s="26" t="s">
        <v>105</v>
      </c>
      <c r="O12" s="32">
        <v>43100</v>
      </c>
      <c r="P12" s="67" t="s">
        <v>19</v>
      </c>
    </row>
    <row r="13" spans="1:16" ht="30" customHeight="1">
      <c r="A13" s="125" t="s">
        <v>17</v>
      </c>
      <c r="B13" s="125"/>
      <c r="C13" s="125"/>
      <c r="D13" s="125"/>
      <c r="E13" s="125"/>
      <c r="F13" s="125"/>
      <c r="G13" s="125"/>
      <c r="H13" s="125"/>
      <c r="I13" s="125"/>
      <c r="J13" s="125"/>
      <c r="K13" s="125"/>
      <c r="L13" s="125"/>
      <c r="M13" s="125"/>
      <c r="N13" s="125"/>
      <c r="O13" s="125"/>
      <c r="P13" s="125"/>
    </row>
    <row r="14" spans="1:4" ht="15">
      <c r="A14" s="87"/>
      <c r="D14" s="70"/>
    </row>
    <row r="15" spans="1:4" ht="15">
      <c r="A15" s="69"/>
      <c r="D15" s="71"/>
    </row>
    <row r="16" spans="1:4" ht="15">
      <c r="A16" s="68"/>
      <c r="D16" s="71"/>
    </row>
    <row r="17" ht="15">
      <c r="A17" s="88"/>
    </row>
  </sheetData>
  <sheetProtection/>
  <mergeCells count="2">
    <mergeCell ref="A1:P1"/>
    <mergeCell ref="A13:P13"/>
  </mergeCells>
  <printOptions/>
  <pageMargins left="0.15748031496062992" right="0.15748031496062992" top="0.5118110236220472" bottom="0.31496062992125984" header="0.15748031496062992" footer="0.15748031496062992"/>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APRM 2014</dc:title>
  <dc:subject/>
  <dc:creator>S</dc:creator>
  <cp:keywords/>
  <dc:description/>
  <cp:lastModifiedBy>HABUDA_OdKP</cp:lastModifiedBy>
  <cp:lastPrinted>2017-10-17T06:47:06Z</cp:lastPrinted>
  <dcterms:created xsi:type="dcterms:W3CDTF">2013-07-03T11:36:33Z</dcterms:created>
  <dcterms:modified xsi:type="dcterms:W3CDTF">2017-10-18T06:56:23Z</dcterms:modified>
  <cp:category/>
  <cp:version/>
  <cp:contentType/>
  <cp:contentStatus/>
</cp:coreProperties>
</file>